
<file path=[Content_Types].xml><?xml version="1.0" encoding="utf-8"?>
<Types xmlns="http://schemas.openxmlformats.org/package/2006/content-types">
  <Override PartName="/xl/worksheets/sheet15.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comments2.xml" ContentType="application/vnd.openxmlformats-officedocument.spreadsheetml.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codeName="{B7FE6334-C1A2-E50D-BD3D-5F4D41BBC2E3}"/>
  <workbookPr filterPrivacy="1" codeName="ThisWorkbook" defaultThemeVersion="124226"/>
  <bookViews>
    <workbookView xWindow="-15" yWindow="-15" windowWidth="19260" windowHeight="4365" tabRatio="910"/>
  </bookViews>
  <sheets>
    <sheet name="使用説明 " sheetId="36" r:id="rId1"/>
    <sheet name="科目一覧" sheetId="12" r:id="rId2"/>
    <sheet name="期首設定" sheetId="19" r:id="rId3"/>
    <sheet name="1月" sheetId="26" r:id="rId4"/>
    <sheet name="売上帳" sheetId="15" r:id="rId5"/>
    <sheet name="受手記入帳" sheetId="39" r:id="rId6"/>
    <sheet name="仕入帳" sheetId="16" r:id="rId7"/>
    <sheet name="未払金" sheetId="37" r:id="rId8"/>
    <sheet name="決算調整" sheetId="43" r:id="rId9"/>
    <sheet name="月次決算" sheetId="18" r:id="rId10"/>
    <sheet name="決算" sheetId="13" r:id="rId11"/>
    <sheet name="元帳" sheetId="38" r:id="rId12"/>
    <sheet name="償却資産台帳" sheetId="40" r:id="rId13"/>
    <sheet name="棚卸表" sheetId="41" r:id="rId14"/>
    <sheet name="その他記入帳" sheetId="42" r:id="rId15"/>
  </sheets>
  <definedNames>
    <definedName name="_xlnm.Print_Area" localSheetId="3">'1月'!$A$1:$T$112</definedName>
    <definedName name="_xlnm.Print_Area" localSheetId="1">科目一覧!$A$1:$W$63</definedName>
    <definedName name="_xlnm.Print_Area" localSheetId="10">決算!$A$1:$Q$77</definedName>
    <definedName name="_xlnm.Print_Area" localSheetId="9">月次決算!$A$1:$S$141</definedName>
    <definedName name="_xlnm.Print_Area" localSheetId="11">元帳!$A$1:$J$4</definedName>
    <definedName name="_xlnm.Print_Area" localSheetId="6">仕入帳!$A$1:$J$216</definedName>
    <definedName name="_xlnm.Print_Area" localSheetId="0">'使用説明 '!$A$1:$Q$247</definedName>
    <definedName name="_xlnm.Print_Area" localSheetId="5">受手記入帳!$A$1:$N$75</definedName>
    <definedName name="_xlnm.Print_Area" localSheetId="4">売上帳!$A$1:$J$216</definedName>
    <definedName name="_xlnm.Print_Area" localSheetId="7">未払金!$A$1:$J$49</definedName>
    <definedName name="_xlnm.Print_Titles" localSheetId="9">月次決算!$A:$E</definedName>
  </definedNames>
  <calcPr calcId="125725"/>
</workbook>
</file>

<file path=xl/calcChain.xml><?xml version="1.0" encoding="utf-8"?>
<calcChain xmlns="http://schemas.openxmlformats.org/spreadsheetml/2006/main">
  <c r="M19" i="19"/>
  <c r="G22"/>
  <c r="B2" i="13"/>
  <c r="N2"/>
  <c r="G45" i="43"/>
  <c r="G44"/>
  <c r="G43"/>
  <c r="G42"/>
  <c r="G41"/>
  <c r="G40"/>
  <c r="G39"/>
  <c r="G38"/>
  <c r="G37"/>
  <c r="G36"/>
  <c r="G35"/>
  <c r="G34"/>
  <c r="G33"/>
  <c r="G32"/>
  <c r="G31"/>
  <c r="G30"/>
  <c r="G29"/>
  <c r="G28"/>
  <c r="G27"/>
  <c r="G26"/>
  <c r="G25"/>
  <c r="G24"/>
  <c r="G23"/>
  <c r="G22"/>
  <c r="G21"/>
  <c r="G20"/>
  <c r="G19"/>
  <c r="G18"/>
  <c r="G17"/>
  <c r="G16"/>
  <c r="G15"/>
  <c r="G14"/>
  <c r="G13"/>
  <c r="G12"/>
  <c r="G11"/>
  <c r="G10"/>
  <c r="G9"/>
  <c r="G7"/>
  <c r="G6"/>
  <c r="D45"/>
  <c r="D44"/>
  <c r="D43"/>
  <c r="D42"/>
  <c r="D41"/>
  <c r="D40"/>
  <c r="D39"/>
  <c r="D38"/>
  <c r="D37"/>
  <c r="D36"/>
  <c r="D35"/>
  <c r="D34"/>
  <c r="D33"/>
  <c r="D32"/>
  <c r="D31"/>
  <c r="D30"/>
  <c r="D29"/>
  <c r="D28"/>
  <c r="D27"/>
  <c r="D26"/>
  <c r="D25"/>
  <c r="D24"/>
  <c r="D23"/>
  <c r="D22"/>
  <c r="D21"/>
  <c r="D20"/>
  <c r="D19"/>
  <c r="D18"/>
  <c r="D17"/>
  <c r="D16"/>
  <c r="D15"/>
  <c r="D14"/>
  <c r="D13"/>
  <c r="D12"/>
  <c r="D11"/>
  <c r="D10"/>
  <c r="D9"/>
  <c r="D7"/>
  <c r="D6"/>
  <c r="H2"/>
  <c r="M27" i="13"/>
  <c r="L27"/>
  <c r="L20"/>
  <c r="L19"/>
  <c r="M20"/>
  <c r="M19"/>
  <c r="M61"/>
  <c r="M60"/>
  <c r="M59"/>
  <c r="M58"/>
  <c r="M57"/>
  <c r="M56"/>
  <c r="M55"/>
  <c r="M54"/>
  <c r="M53"/>
  <c r="M52"/>
  <c r="M51"/>
  <c r="M50"/>
  <c r="M49"/>
  <c r="M48"/>
  <c r="M47"/>
  <c r="M46"/>
  <c r="M45"/>
  <c r="M44"/>
  <c r="M43"/>
  <c r="M42"/>
  <c r="M41"/>
  <c r="M40"/>
  <c r="M39"/>
  <c r="M38"/>
  <c r="L61"/>
  <c r="L60"/>
  <c r="L59"/>
  <c r="L58"/>
  <c r="L57"/>
  <c r="L56"/>
  <c r="L55"/>
  <c r="L54"/>
  <c r="L53"/>
  <c r="L52"/>
  <c r="L51"/>
  <c r="L50"/>
  <c r="L49"/>
  <c r="L48"/>
  <c r="L47"/>
  <c r="L46"/>
  <c r="L45"/>
  <c r="L44"/>
  <c r="L43"/>
  <c r="L42"/>
  <c r="L41"/>
  <c r="L40"/>
  <c r="L39"/>
  <c r="L38"/>
  <c r="I142" i="12"/>
  <c r="Q105" i="18"/>
  <c r="P105"/>
  <c r="Q104"/>
  <c r="P104"/>
  <c r="Q103"/>
  <c r="P103"/>
  <c r="Q102"/>
  <c r="P102"/>
  <c r="Q101"/>
  <c r="P101"/>
  <c r="Q100"/>
  <c r="P100"/>
  <c r="Q99"/>
  <c r="P99"/>
  <c r="Q97"/>
  <c r="P97"/>
  <c r="Q96"/>
  <c r="P96"/>
  <c r="Q89"/>
  <c r="P89"/>
  <c r="Q88"/>
  <c r="P88"/>
  <c r="Q87"/>
  <c r="P87"/>
  <c r="Q86"/>
  <c r="P86"/>
  <c r="Q85"/>
  <c r="P85"/>
  <c r="Q84"/>
  <c r="P84"/>
  <c r="P106"/>
  <c r="Q106"/>
  <c r="K100" i="40"/>
  <c r="J121" i="12"/>
  <c r="I121"/>
  <c r="Q4" i="18"/>
  <c r="Q77" s="1"/>
  <c r="O82"/>
  <c r="L82"/>
  <c r="K82"/>
  <c r="J82"/>
  <c r="I82"/>
  <c r="H82"/>
  <c r="F82"/>
  <c r="P4"/>
  <c r="P77" s="1"/>
  <c r="O4"/>
  <c r="N4"/>
  <c r="N77" s="1"/>
  <c r="M4"/>
  <c r="M77" s="1"/>
  <c r="L4"/>
  <c r="L77" s="1"/>
  <c r="K4"/>
  <c r="K77" s="1"/>
  <c r="J4"/>
  <c r="I4"/>
  <c r="I77" s="1"/>
  <c r="H4"/>
  <c r="G4"/>
  <c r="G77" s="1"/>
  <c r="F4"/>
  <c r="L2" i="39"/>
  <c r="L73"/>
  <c r="L72"/>
  <c r="L71"/>
  <c r="L70"/>
  <c r="L69"/>
  <c r="L68"/>
  <c r="L67"/>
  <c r="L66"/>
  <c r="L65"/>
  <c r="L64"/>
  <c r="L63"/>
  <c r="L62"/>
  <c r="L61"/>
  <c r="L60"/>
  <c r="L59"/>
  <c r="L58"/>
  <c r="L57"/>
  <c r="L56"/>
  <c r="L55"/>
  <c r="L54"/>
  <c r="L53"/>
  <c r="L52"/>
  <c r="L51"/>
  <c r="L50"/>
  <c r="L49"/>
  <c r="L48"/>
  <c r="L47"/>
  <c r="L46"/>
  <c r="L45"/>
  <c r="L44"/>
  <c r="L43"/>
  <c r="L42"/>
  <c r="L41"/>
  <c r="L40"/>
  <c r="L39"/>
  <c r="L38"/>
  <c r="L37"/>
  <c r="L36"/>
  <c r="L35"/>
  <c r="L34"/>
  <c r="L33"/>
  <c r="L32"/>
  <c r="L31"/>
  <c r="L30"/>
  <c r="L29"/>
  <c r="L28"/>
  <c r="L27"/>
  <c r="L26"/>
  <c r="L25"/>
  <c r="L24"/>
  <c r="L23"/>
  <c r="L22"/>
  <c r="L21"/>
  <c r="L20"/>
  <c r="L19"/>
  <c r="L18"/>
  <c r="L17"/>
  <c r="L16"/>
  <c r="L15"/>
  <c r="L14"/>
  <c r="L13"/>
  <c r="L12"/>
  <c r="L11"/>
  <c r="L10"/>
  <c r="L9"/>
  <c r="L8"/>
  <c r="L7"/>
  <c r="L6"/>
  <c r="B69"/>
  <c r="B64"/>
  <c r="B59"/>
  <c r="B54"/>
  <c r="B49"/>
  <c r="B44"/>
  <c r="B39"/>
  <c r="B34"/>
  <c r="B29"/>
  <c r="B24"/>
  <c r="B19"/>
  <c r="B14"/>
  <c r="L18" i="13"/>
  <c r="D132" i="18"/>
  <c r="P132" s="1"/>
  <c r="D131"/>
  <c r="J131" s="1"/>
  <c r="E130"/>
  <c r="D130"/>
  <c r="D129"/>
  <c r="F129" s="1"/>
  <c r="D128"/>
  <c r="F128" s="1"/>
  <c r="E127"/>
  <c r="D127"/>
  <c r="D126"/>
  <c r="F126" s="1"/>
  <c r="E125"/>
  <c r="D125"/>
  <c r="K125" s="1"/>
  <c r="D124"/>
  <c r="D123"/>
  <c r="N123" s="1"/>
  <c r="D122"/>
  <c r="O122" s="1"/>
  <c r="D121"/>
  <c r="Q121" s="1"/>
  <c r="D120"/>
  <c r="D119"/>
  <c r="D118"/>
  <c r="F118" s="1"/>
  <c r="D117"/>
  <c r="Q117" s="1"/>
  <c r="B198" i="15"/>
  <c r="B185"/>
  <c r="B172"/>
  <c r="B150"/>
  <c r="B134"/>
  <c r="B118"/>
  <c r="B96"/>
  <c r="B80"/>
  <c r="B64"/>
  <c r="B45"/>
  <c r="H77" i="18"/>
  <c r="B32" i="15"/>
  <c r="B19"/>
  <c r="F77" i="18"/>
  <c r="C109" i="26"/>
  <c r="C108"/>
  <c r="C107"/>
  <c r="C106"/>
  <c r="C105"/>
  <c r="C104"/>
  <c r="C103"/>
  <c r="C102"/>
  <c r="C101"/>
  <c r="C100"/>
  <c r="C99"/>
  <c r="C98"/>
  <c r="C97"/>
  <c r="C96"/>
  <c r="C95"/>
  <c r="C94"/>
  <c r="C93"/>
  <c r="C92"/>
  <c r="C91"/>
  <c r="C90"/>
  <c r="C89"/>
  <c r="C88"/>
  <c r="C87"/>
  <c r="C86"/>
  <c r="C85"/>
  <c r="C84"/>
  <c r="C83"/>
  <c r="C82"/>
  <c r="C81"/>
  <c r="C80"/>
  <c r="C79"/>
  <c r="C78"/>
  <c r="C77"/>
  <c r="C76"/>
  <c r="C75"/>
  <c r="C74"/>
  <c r="C73"/>
  <c r="C72"/>
  <c r="C71"/>
  <c r="C70"/>
  <c r="C69"/>
  <c r="C68"/>
  <c r="C63"/>
  <c r="M109"/>
  <c r="M108"/>
  <c r="M107"/>
  <c r="M106"/>
  <c r="M105"/>
  <c r="M104"/>
  <c r="M103"/>
  <c r="M102"/>
  <c r="M101"/>
  <c r="M80"/>
  <c r="M79"/>
  <c r="M78"/>
  <c r="M77"/>
  <c r="M76"/>
  <c r="M75"/>
  <c r="M74"/>
  <c r="M73"/>
  <c r="M72"/>
  <c r="M71"/>
  <c r="M70"/>
  <c r="M69"/>
  <c r="M68"/>
  <c r="M67"/>
  <c r="M66"/>
  <c r="M65"/>
  <c r="M64"/>
  <c r="M63"/>
  <c r="M62"/>
  <c r="M61"/>
  <c r="M53"/>
  <c r="M52"/>
  <c r="M51"/>
  <c r="M50"/>
  <c r="M49"/>
  <c r="M48"/>
  <c r="M47"/>
  <c r="M46"/>
  <c r="F2"/>
  <c r="P85" s="1"/>
  <c r="O77" i="18"/>
  <c r="J77"/>
  <c r="I2" i="38"/>
  <c r="I2" i="37"/>
  <c r="I168" i="16"/>
  <c r="I114"/>
  <c r="I60"/>
  <c r="I2"/>
  <c r="I168" i="15"/>
  <c r="I114"/>
  <c r="I60"/>
  <c r="I2"/>
  <c r="S58" i="26"/>
  <c r="S2"/>
  <c r="I2"/>
  <c r="I58"/>
  <c r="Q82" i="18" l="1"/>
  <c r="N82"/>
  <c r="P82"/>
  <c r="M82"/>
  <c r="K119"/>
  <c r="F119"/>
  <c r="M120"/>
  <c r="F120"/>
  <c r="N124"/>
  <c r="F124"/>
  <c r="M127"/>
  <c r="F127"/>
  <c r="K130"/>
  <c r="F130"/>
  <c r="F117"/>
  <c r="F122"/>
  <c r="G132"/>
  <c r="F123"/>
  <c r="H132"/>
  <c r="F131"/>
  <c r="I132"/>
  <c r="F121"/>
  <c r="F125"/>
  <c r="F132"/>
  <c r="J132"/>
  <c r="R71"/>
  <c r="I119"/>
  <c r="J120"/>
  <c r="K123"/>
  <c r="J127"/>
  <c r="G131"/>
  <c r="J119"/>
  <c r="Q123"/>
  <c r="K127"/>
  <c r="M121"/>
  <c r="G125"/>
  <c r="G82"/>
  <c r="G117"/>
  <c r="N121"/>
  <c r="I125"/>
  <c r="I131"/>
  <c r="M117"/>
  <c r="O119"/>
  <c r="J122"/>
  <c r="G124"/>
  <c r="N125"/>
  <c r="Q127"/>
  <c r="N131"/>
  <c r="M132"/>
  <c r="O117"/>
  <c r="Q119"/>
  <c r="G121"/>
  <c r="J123"/>
  <c r="Q125"/>
  <c r="O131"/>
  <c r="P124"/>
  <c r="L124"/>
  <c r="H124"/>
  <c r="Q124"/>
  <c r="K124"/>
  <c r="J124"/>
  <c r="O124"/>
  <c r="I124"/>
  <c r="P122"/>
  <c r="L122"/>
  <c r="H122"/>
  <c r="N122"/>
  <c r="I122"/>
  <c r="M122"/>
  <c r="K122"/>
  <c r="P130"/>
  <c r="L130"/>
  <c r="H130"/>
  <c r="M130"/>
  <c r="G130"/>
  <c r="Q130"/>
  <c r="J130"/>
  <c r="O130"/>
  <c r="I130"/>
  <c r="S132"/>
  <c r="O132"/>
  <c r="K132"/>
  <c r="R132"/>
  <c r="N132"/>
  <c r="Q132"/>
  <c r="Q122"/>
  <c r="N130"/>
  <c r="P120"/>
  <c r="L120"/>
  <c r="H120"/>
  <c r="Q120"/>
  <c r="K120"/>
  <c r="O120"/>
  <c r="I120"/>
  <c r="N120"/>
  <c r="G120"/>
  <c r="L132"/>
  <c r="G122"/>
  <c r="M124"/>
  <c r="J117"/>
  <c r="I121"/>
  <c r="P117"/>
  <c r="L117"/>
  <c r="H117"/>
  <c r="N117"/>
  <c r="I117"/>
  <c r="P119"/>
  <c r="L119"/>
  <c r="H119"/>
  <c r="M119"/>
  <c r="G119"/>
  <c r="P121"/>
  <c r="L121"/>
  <c r="H121"/>
  <c r="O121"/>
  <c r="J121"/>
  <c r="P123"/>
  <c r="L123"/>
  <c r="H123"/>
  <c r="M123"/>
  <c r="G123"/>
  <c r="P125"/>
  <c r="L125"/>
  <c r="H125"/>
  <c r="O125"/>
  <c r="J125"/>
  <c r="P127"/>
  <c r="L127"/>
  <c r="H127"/>
  <c r="N127"/>
  <c r="I127"/>
  <c r="P131"/>
  <c r="L131"/>
  <c r="H131"/>
  <c r="Q131"/>
  <c r="K131"/>
  <c r="K117"/>
  <c r="N119"/>
  <c r="K121"/>
  <c r="I123"/>
  <c r="O123"/>
  <c r="M125"/>
  <c r="G127"/>
  <c r="O127"/>
  <c r="M131"/>
  <c r="P84" i="26"/>
  <c r="P58"/>
  <c r="F58"/>
  <c r="P2"/>
  <c r="Q2" i="18"/>
  <c r="D81"/>
  <c r="E81"/>
  <c r="E80"/>
  <c r="D116"/>
  <c r="F116" s="1"/>
  <c r="D115"/>
  <c r="F115" s="1"/>
  <c r="D114"/>
  <c r="F114" s="1"/>
  <c r="D113"/>
  <c r="F113" s="1"/>
  <c r="D112"/>
  <c r="F112" s="1"/>
  <c r="D111"/>
  <c r="F111" s="1"/>
  <c r="D110"/>
  <c r="F110" s="1"/>
  <c r="D109"/>
  <c r="F109" s="1"/>
  <c r="D107"/>
  <c r="D106"/>
  <c r="F106" s="1"/>
  <c r="D105"/>
  <c r="F105" s="1"/>
  <c r="D104"/>
  <c r="F104" s="1"/>
  <c r="D103"/>
  <c r="F103" s="1"/>
  <c r="D102"/>
  <c r="F102" s="1"/>
  <c r="D101"/>
  <c r="F101" s="1"/>
  <c r="D100"/>
  <c r="F100" s="1"/>
  <c r="D99"/>
  <c r="F99" s="1"/>
  <c r="D98"/>
  <c r="D97"/>
  <c r="F97" s="1"/>
  <c r="D96"/>
  <c r="F96" s="1"/>
  <c r="D95"/>
  <c r="D94"/>
  <c r="D93"/>
  <c r="D92"/>
  <c r="D91"/>
  <c r="D90"/>
  <c r="D89"/>
  <c r="F89" s="1"/>
  <c r="D88"/>
  <c r="F88" s="1"/>
  <c r="D87"/>
  <c r="F87" s="1"/>
  <c r="D86"/>
  <c r="F86" s="1"/>
  <c r="D85"/>
  <c r="F85" s="1"/>
  <c r="D84"/>
  <c r="F84" s="1"/>
  <c r="D83"/>
  <c r="D82"/>
  <c r="D80"/>
  <c r="D79"/>
  <c r="D78"/>
  <c r="D22"/>
  <c r="D68"/>
  <c r="D67"/>
  <c r="D65"/>
  <c r="D64"/>
  <c r="D61"/>
  <c r="D60"/>
  <c r="D59"/>
  <c r="D57"/>
  <c r="D56"/>
  <c r="D55"/>
  <c r="D54"/>
  <c r="D51"/>
  <c r="D50"/>
  <c r="D49"/>
  <c r="D48"/>
  <c r="D47"/>
  <c r="D46"/>
  <c r="D45"/>
  <c r="D44"/>
  <c r="D43"/>
  <c r="D42"/>
  <c r="D41"/>
  <c r="D40"/>
  <c r="D39"/>
  <c r="D38"/>
  <c r="D37"/>
  <c r="D36"/>
  <c r="D35"/>
  <c r="D34"/>
  <c r="D33"/>
  <c r="D32"/>
  <c r="D31"/>
  <c r="D30"/>
  <c r="D29"/>
  <c r="D28"/>
  <c r="D25"/>
  <c r="D24"/>
  <c r="D23"/>
  <c r="D21"/>
  <c r="D20"/>
  <c r="D19"/>
  <c r="D18"/>
  <c r="L26" i="13"/>
  <c r="L36"/>
  <c r="L35"/>
  <c r="L34"/>
  <c r="L33"/>
  <c r="L32"/>
  <c r="L31"/>
  <c r="L30"/>
  <c r="L29"/>
  <c r="L28"/>
  <c r="L25"/>
  <c r="L24"/>
  <c r="L23"/>
  <c r="L22"/>
  <c r="L21"/>
  <c r="L17"/>
  <c r="L16"/>
  <c r="L15"/>
  <c r="L14"/>
  <c r="L13"/>
  <c r="L12"/>
  <c r="L11"/>
  <c r="M10"/>
  <c r="L10"/>
  <c r="M9"/>
  <c r="L9"/>
  <c r="L8"/>
  <c r="L7"/>
  <c r="U7" i="12"/>
  <c r="M7" i="13" s="1"/>
  <c r="U8" i="12"/>
  <c r="M8" i="13" s="1"/>
  <c r="U11" i="12"/>
  <c r="M11" i="13" s="1"/>
  <c r="U12" i="12"/>
  <c r="M12" i="13" s="1"/>
  <c r="U13" i="12"/>
  <c r="M13" i="13" s="1"/>
  <c r="U14" i="12"/>
  <c r="M14" i="13" s="1"/>
  <c r="U15" i="12"/>
  <c r="M15" i="13" s="1"/>
  <c r="U16" i="12"/>
  <c r="M16" i="13" s="1"/>
  <c r="U17" i="12"/>
  <c r="M17" i="13" s="1"/>
  <c r="U18" i="12"/>
  <c r="M18" i="13" s="1"/>
  <c r="U19" i="12"/>
  <c r="U20"/>
  <c r="U21"/>
  <c r="M21" i="13" s="1"/>
  <c r="U22" i="12"/>
  <c r="M22" i="13" s="1"/>
  <c r="U23" i="12"/>
  <c r="M23" i="13" s="1"/>
  <c r="U24" i="12"/>
  <c r="M24" i="13" s="1"/>
  <c r="U25" i="12"/>
  <c r="M25" i="13" s="1"/>
  <c r="U26" i="12"/>
  <c r="M26" i="13" s="1"/>
  <c r="U27" i="12"/>
  <c r="U28"/>
  <c r="M28" i="13" s="1"/>
  <c r="U29" i="12"/>
  <c r="M29" i="13" s="1"/>
  <c r="U30" i="12"/>
  <c r="M30" i="13" s="1"/>
  <c r="U31" i="12"/>
  <c r="M31" i="13" s="1"/>
  <c r="U32" i="12"/>
  <c r="M32" i="13" s="1"/>
  <c r="U33" i="12"/>
  <c r="M33" i="13" s="1"/>
  <c r="U34" i="12"/>
  <c r="M34" i="13" s="1"/>
  <c r="U35" i="12"/>
  <c r="M35" i="13" s="1"/>
  <c r="U36" i="12"/>
  <c r="M36" i="13" s="1"/>
  <c r="D27"/>
  <c r="D53"/>
  <c r="D72"/>
  <c r="D71"/>
  <c r="D69"/>
  <c r="D68"/>
  <c r="D65"/>
  <c r="D64"/>
  <c r="D63"/>
  <c r="D61"/>
  <c r="D60"/>
  <c r="D59"/>
  <c r="D58"/>
  <c r="D55"/>
  <c r="D52"/>
  <c r="D51"/>
  <c r="D50"/>
  <c r="D49"/>
  <c r="D48"/>
  <c r="D47"/>
  <c r="D46"/>
  <c r="D45"/>
  <c r="D44"/>
  <c r="D43"/>
  <c r="D42"/>
  <c r="D41"/>
  <c r="D40"/>
  <c r="D39"/>
  <c r="D38"/>
  <c r="D37"/>
  <c r="D36"/>
  <c r="D35"/>
  <c r="D34"/>
  <c r="D33"/>
  <c r="D32"/>
  <c r="D31"/>
  <c r="D26"/>
  <c r="D25"/>
  <c r="D24"/>
  <c r="D23"/>
  <c r="D22"/>
  <c r="D21"/>
  <c r="D20"/>
  <c r="K41" i="19"/>
  <c r="K40"/>
  <c r="K39"/>
  <c r="K38"/>
  <c r="K37"/>
  <c r="K36"/>
  <c r="K35"/>
  <c r="K34"/>
  <c r="K33"/>
  <c r="K32"/>
  <c r="K31"/>
  <c r="K30"/>
  <c r="K29"/>
  <c r="K28"/>
  <c r="K27"/>
  <c r="K26"/>
  <c r="K25"/>
  <c r="K24"/>
  <c r="K23"/>
  <c r="K22"/>
  <c r="K21"/>
  <c r="K20"/>
  <c r="K19"/>
  <c r="K18"/>
  <c r="I175" i="12"/>
  <c r="I174"/>
  <c r="J173"/>
  <c r="I173"/>
  <c r="I172"/>
  <c r="I171"/>
  <c r="J170"/>
  <c r="I170"/>
  <c r="I169"/>
  <c r="J168"/>
  <c r="I168"/>
  <c r="I167"/>
  <c r="I166"/>
  <c r="I165"/>
  <c r="I164"/>
  <c r="I163"/>
  <c r="I162"/>
  <c r="I161"/>
  <c r="I160"/>
  <c r="I159"/>
  <c r="I158"/>
  <c r="I157"/>
  <c r="I156"/>
  <c r="I155"/>
  <c r="I154"/>
  <c r="I153"/>
  <c r="I152"/>
  <c r="I151"/>
  <c r="I150"/>
  <c r="I149"/>
  <c r="I148"/>
  <c r="I147"/>
  <c r="I146"/>
  <c r="I145"/>
  <c r="I144"/>
  <c r="I143"/>
  <c r="I141"/>
  <c r="I140"/>
  <c r="I139"/>
  <c r="I138"/>
  <c r="I137"/>
  <c r="I136"/>
  <c r="I135"/>
  <c r="I134"/>
  <c r="I133"/>
  <c r="I132"/>
  <c r="I131"/>
  <c r="I130"/>
  <c r="I129"/>
  <c r="I128"/>
  <c r="I127"/>
  <c r="I126"/>
  <c r="J125"/>
  <c r="I125"/>
  <c r="J124"/>
  <c r="I124"/>
  <c r="I123"/>
  <c r="I122"/>
  <c r="J77"/>
  <c r="J74"/>
  <c r="I120"/>
  <c r="I119"/>
  <c r="I118"/>
  <c r="I117"/>
  <c r="I116"/>
  <c r="I115"/>
  <c r="I114"/>
  <c r="I113"/>
  <c r="I112"/>
  <c r="I111"/>
  <c r="I110"/>
  <c r="I109"/>
  <c r="I108"/>
  <c r="I107"/>
  <c r="I106"/>
  <c r="I105"/>
  <c r="I104"/>
  <c r="I103"/>
  <c r="I102"/>
  <c r="I101"/>
  <c r="I100"/>
  <c r="I99"/>
  <c r="I98"/>
  <c r="I97"/>
  <c r="I96"/>
  <c r="I95"/>
  <c r="I94"/>
  <c r="I93"/>
  <c r="I92"/>
  <c r="I91"/>
  <c r="I90"/>
  <c r="I89"/>
  <c r="I88"/>
  <c r="I87"/>
  <c r="I86"/>
  <c r="I85"/>
  <c r="I84"/>
  <c r="I83"/>
  <c r="I82"/>
  <c r="I81"/>
  <c r="I80"/>
  <c r="I79"/>
  <c r="I78"/>
  <c r="I77"/>
  <c r="I76"/>
  <c r="I75"/>
  <c r="I74"/>
  <c r="I71"/>
  <c r="I70"/>
  <c r="I69"/>
  <c r="D47" i="19"/>
  <c r="D46"/>
  <c r="D45"/>
  <c r="D44"/>
  <c r="D43"/>
  <c r="D42"/>
  <c r="D41"/>
  <c r="D40"/>
  <c r="D39"/>
  <c r="D38"/>
  <c r="D37"/>
  <c r="D36"/>
  <c r="D35"/>
  <c r="D34"/>
  <c r="D33"/>
  <c r="D32"/>
  <c r="D31"/>
  <c r="D30"/>
  <c r="D29"/>
  <c r="D28"/>
  <c r="D27"/>
  <c r="D26"/>
  <c r="D25"/>
  <c r="D24"/>
  <c r="D23"/>
  <c r="D22"/>
  <c r="D21"/>
  <c r="D20"/>
  <c r="D19"/>
  <c r="D18"/>
  <c r="U60" i="12"/>
  <c r="U59"/>
  <c r="U57"/>
  <c r="U56"/>
  <c r="U54"/>
  <c r="U52"/>
  <c r="U51"/>
  <c r="U50"/>
  <c r="U49"/>
  <c r="U48"/>
  <c r="U47"/>
  <c r="U46"/>
  <c r="U45"/>
  <c r="U44"/>
  <c r="J159" s="1"/>
  <c r="U43"/>
  <c r="J158" s="1"/>
  <c r="U42"/>
  <c r="J157" s="1"/>
  <c r="U41"/>
  <c r="J156" s="1"/>
  <c r="U40"/>
  <c r="J155" s="1"/>
  <c r="U39"/>
  <c r="J154" s="1"/>
  <c r="U38"/>
  <c r="J153" s="1"/>
  <c r="U37"/>
  <c r="J152" s="1"/>
  <c r="J140"/>
  <c r="J132"/>
  <c r="D60"/>
  <c r="J120" s="1"/>
  <c r="D59"/>
  <c r="J119" s="1"/>
  <c r="D58"/>
  <c r="J118" s="1"/>
  <c r="D57"/>
  <c r="J117" s="1"/>
  <c r="D55"/>
  <c r="J115" s="1"/>
  <c r="D56"/>
  <c r="J116" s="1"/>
  <c r="D54"/>
  <c r="J114" s="1"/>
  <c r="D53"/>
  <c r="J113" s="1"/>
  <c r="D52"/>
  <c r="J112" s="1"/>
  <c r="D51"/>
  <c r="J111" s="1"/>
  <c r="D50"/>
  <c r="J110" s="1"/>
  <c r="D25"/>
  <c r="D24"/>
  <c r="D23"/>
  <c r="D22"/>
  <c r="D21"/>
  <c r="D20"/>
  <c r="D19"/>
  <c r="D18"/>
  <c r="D49"/>
  <c r="D48"/>
  <c r="D47"/>
  <c r="D46"/>
  <c r="D45"/>
  <c r="D44"/>
  <c r="D42"/>
  <c r="D41"/>
  <c r="D40"/>
  <c r="D39"/>
  <c r="D38"/>
  <c r="D37"/>
  <c r="D36"/>
  <c r="D35"/>
  <c r="D34"/>
  <c r="D33"/>
  <c r="D32"/>
  <c r="D31"/>
  <c r="D30"/>
  <c r="D29"/>
  <c r="D28"/>
  <c r="D27"/>
  <c r="D26"/>
  <c r="D43"/>
  <c r="Q111" i="26"/>
  <c r="P111"/>
  <c r="R109"/>
  <c r="R108"/>
  <c r="R107"/>
  <c r="R106"/>
  <c r="R105"/>
  <c r="R104"/>
  <c r="R103"/>
  <c r="R102"/>
  <c r="R101"/>
  <c r="Q82"/>
  <c r="P82"/>
  <c r="R80"/>
  <c r="R79"/>
  <c r="R78"/>
  <c r="R77"/>
  <c r="R76"/>
  <c r="R75"/>
  <c r="R74"/>
  <c r="R73"/>
  <c r="R72"/>
  <c r="R71"/>
  <c r="R70"/>
  <c r="R69"/>
  <c r="R68"/>
  <c r="R67"/>
  <c r="R66"/>
  <c r="R65"/>
  <c r="R64"/>
  <c r="R63"/>
  <c r="R62"/>
  <c r="R61"/>
  <c r="Q55"/>
  <c r="P55"/>
  <c r="R53"/>
  <c r="R52"/>
  <c r="R51"/>
  <c r="R50"/>
  <c r="R49"/>
  <c r="E210" i="15"/>
  <c r="G8" i="43" l="1"/>
  <c r="D8"/>
  <c r="F91" i="18"/>
  <c r="Q91"/>
  <c r="P91"/>
  <c r="F92"/>
  <c r="Q92"/>
  <c r="P92"/>
  <c r="F94"/>
  <c r="Q94"/>
  <c r="P94"/>
  <c r="F93"/>
  <c r="Q93"/>
  <c r="P93"/>
  <c r="F95"/>
  <c r="Q95"/>
  <c r="P95"/>
  <c r="F90"/>
  <c r="P90"/>
  <c r="Q90"/>
  <c r="J86" i="12"/>
  <c r="J88"/>
  <c r="J90"/>
  <c r="J92"/>
  <c r="J94"/>
  <c r="J96"/>
  <c r="J98"/>
  <c r="J100"/>
  <c r="J102"/>
  <c r="J105"/>
  <c r="J107"/>
  <c r="J109"/>
  <c r="J79"/>
  <c r="J81"/>
  <c r="J83"/>
  <c r="J85"/>
  <c r="J103"/>
  <c r="J87"/>
  <c r="J89"/>
  <c r="J91"/>
  <c r="J93"/>
  <c r="J95"/>
  <c r="J97"/>
  <c r="J99"/>
  <c r="J101"/>
  <c r="J104"/>
  <c r="J106"/>
  <c r="J108"/>
  <c r="J78"/>
  <c r="J80"/>
  <c r="J82"/>
  <c r="J84"/>
  <c r="F107" i="18"/>
  <c r="P107"/>
  <c r="Q107"/>
  <c r="F98"/>
  <c r="P98"/>
  <c r="Q98"/>
  <c r="J150" i="12"/>
  <c r="J144"/>
  <c r="J122"/>
  <c r="C55" i="26"/>
  <c r="C43"/>
  <c r="C39"/>
  <c r="C35"/>
  <c r="C31"/>
  <c r="C27"/>
  <c r="C23"/>
  <c r="C19"/>
  <c r="C15"/>
  <c r="C10"/>
  <c r="C6"/>
  <c r="M100"/>
  <c r="M93"/>
  <c r="M89"/>
  <c r="M40"/>
  <c r="M25"/>
  <c r="M21"/>
  <c r="M16"/>
  <c r="M11"/>
  <c r="M5"/>
  <c r="C45"/>
  <c r="C41"/>
  <c r="C37"/>
  <c r="C33"/>
  <c r="C29"/>
  <c r="C25"/>
  <c r="C21"/>
  <c r="C17"/>
  <c r="C12"/>
  <c r="C8"/>
  <c r="C61"/>
  <c r="M98"/>
  <c r="M91"/>
  <c r="M42"/>
  <c r="M38"/>
  <c r="M23"/>
  <c r="M19"/>
  <c r="M14"/>
  <c r="M7"/>
  <c r="C54"/>
  <c r="C38"/>
  <c r="C30"/>
  <c r="C22"/>
  <c r="C14"/>
  <c r="C5"/>
  <c r="M92"/>
  <c r="M39"/>
  <c r="M20"/>
  <c r="M8"/>
  <c r="C40"/>
  <c r="C24"/>
  <c r="C7"/>
  <c r="M97"/>
  <c r="M22"/>
  <c r="M12"/>
  <c r="C52"/>
  <c r="C36"/>
  <c r="C28"/>
  <c r="C20"/>
  <c r="C11"/>
  <c r="M90"/>
  <c r="M36"/>
  <c r="M17"/>
  <c r="M6"/>
  <c r="C42"/>
  <c r="C34"/>
  <c r="C26"/>
  <c r="C18"/>
  <c r="C9"/>
  <c r="M99"/>
  <c r="M43"/>
  <c r="M24"/>
  <c r="M15"/>
  <c r="C48"/>
  <c r="C32"/>
  <c r="C16"/>
  <c r="M96"/>
  <c r="M94"/>
  <c r="M88"/>
  <c r="M37"/>
  <c r="M35"/>
  <c r="M33"/>
  <c r="M31"/>
  <c r="M29"/>
  <c r="M27"/>
  <c r="C13"/>
  <c r="M95"/>
  <c r="M87"/>
  <c r="M28"/>
  <c r="M26"/>
  <c r="J134" i="12"/>
  <c r="P79" i="18"/>
  <c r="L79"/>
  <c r="N79"/>
  <c r="P80"/>
  <c r="Q81"/>
  <c r="J142" i="12"/>
  <c r="E38" i="19" s="1"/>
  <c r="J79" i="18"/>
  <c r="J129" i="12"/>
  <c r="J133"/>
  <c r="J137"/>
  <c r="J141"/>
  <c r="E92" i="18"/>
  <c r="J126" i="12"/>
  <c r="J130"/>
  <c r="J136"/>
  <c r="E32" i="19" s="1"/>
  <c r="J138" i="12"/>
  <c r="J148"/>
  <c r="E84" i="18"/>
  <c r="E100"/>
  <c r="E114"/>
  <c r="E86"/>
  <c r="E94"/>
  <c r="E102"/>
  <c r="E116"/>
  <c r="O79"/>
  <c r="Q79"/>
  <c r="J128" i="12"/>
  <c r="J131"/>
  <c r="J135"/>
  <c r="J139"/>
  <c r="J143"/>
  <c r="E88" i="18"/>
  <c r="E96"/>
  <c r="E104"/>
  <c r="J127" i="12"/>
  <c r="I79" i="18"/>
  <c r="K79"/>
  <c r="M79"/>
  <c r="P81"/>
  <c r="Q80"/>
  <c r="J146" i="12"/>
  <c r="E82" i="18"/>
  <c r="E90"/>
  <c r="E98"/>
  <c r="E106"/>
  <c r="H79"/>
  <c r="G79"/>
  <c r="G80"/>
  <c r="E20" i="19"/>
  <c r="J162" i="12"/>
  <c r="E119" i="18"/>
  <c r="J166" i="12"/>
  <c r="L32" i="19" s="1"/>
  <c r="E123" i="18"/>
  <c r="J172" i="12"/>
  <c r="L38" i="19" s="1"/>
  <c r="E129" i="18"/>
  <c r="M85"/>
  <c r="I85"/>
  <c r="L85"/>
  <c r="H85"/>
  <c r="J85"/>
  <c r="O85"/>
  <c r="G85"/>
  <c r="N85"/>
  <c r="K85"/>
  <c r="M89"/>
  <c r="I89"/>
  <c r="O89"/>
  <c r="J89"/>
  <c r="N89"/>
  <c r="H89"/>
  <c r="L89"/>
  <c r="K89"/>
  <c r="G89"/>
  <c r="N93"/>
  <c r="I93"/>
  <c r="O93"/>
  <c r="H93"/>
  <c r="M93"/>
  <c r="G93"/>
  <c r="J93"/>
  <c r="L93"/>
  <c r="K93"/>
  <c r="N97"/>
  <c r="J97"/>
  <c r="O97"/>
  <c r="I97"/>
  <c r="M97"/>
  <c r="H97"/>
  <c r="K97"/>
  <c r="G97"/>
  <c r="L97"/>
  <c r="M101"/>
  <c r="I101"/>
  <c r="N101"/>
  <c r="H101"/>
  <c r="J101"/>
  <c r="O101"/>
  <c r="G101"/>
  <c r="L101"/>
  <c r="K101"/>
  <c r="M105"/>
  <c r="I105"/>
  <c r="N105"/>
  <c r="H105"/>
  <c r="K105"/>
  <c r="J105"/>
  <c r="L105"/>
  <c r="G105"/>
  <c r="O105"/>
  <c r="P114"/>
  <c r="L114"/>
  <c r="H114"/>
  <c r="M114"/>
  <c r="G114"/>
  <c r="K114"/>
  <c r="Q114"/>
  <c r="J114"/>
  <c r="O114"/>
  <c r="N114"/>
  <c r="I114"/>
  <c r="E79"/>
  <c r="H80"/>
  <c r="I81"/>
  <c r="J80"/>
  <c r="K81"/>
  <c r="L80"/>
  <c r="M81"/>
  <c r="N80"/>
  <c r="O81"/>
  <c r="J123" i="12"/>
  <c r="M18" i="26" s="1"/>
  <c r="J147" i="12"/>
  <c r="J151"/>
  <c r="J163"/>
  <c r="E120" i="18"/>
  <c r="J167" i="12"/>
  <c r="E124" i="18"/>
  <c r="J174" i="12"/>
  <c r="E131" i="18"/>
  <c r="M86"/>
  <c r="I86"/>
  <c r="L86"/>
  <c r="H86"/>
  <c r="N86"/>
  <c r="K86"/>
  <c r="J86"/>
  <c r="O86"/>
  <c r="G86"/>
  <c r="N94"/>
  <c r="J94"/>
  <c r="M94"/>
  <c r="H94"/>
  <c r="L94"/>
  <c r="G94"/>
  <c r="O94"/>
  <c r="K94"/>
  <c r="I94"/>
  <c r="M98"/>
  <c r="I98"/>
  <c r="L98"/>
  <c r="G98"/>
  <c r="J98"/>
  <c r="O98"/>
  <c r="H98"/>
  <c r="K98"/>
  <c r="N98"/>
  <c r="M102"/>
  <c r="I102"/>
  <c r="L102"/>
  <c r="G102"/>
  <c r="K102"/>
  <c r="J102"/>
  <c r="O102"/>
  <c r="N102"/>
  <c r="H102"/>
  <c r="M106"/>
  <c r="I106"/>
  <c r="L106"/>
  <c r="G106"/>
  <c r="N106"/>
  <c r="K106"/>
  <c r="O106"/>
  <c r="J106"/>
  <c r="H106"/>
  <c r="P115"/>
  <c r="L115"/>
  <c r="H115"/>
  <c r="Q115"/>
  <c r="K115"/>
  <c r="N115"/>
  <c r="G115"/>
  <c r="M115"/>
  <c r="I115"/>
  <c r="O115"/>
  <c r="J115"/>
  <c r="E85"/>
  <c r="E89"/>
  <c r="E93"/>
  <c r="E97"/>
  <c r="E101"/>
  <c r="E105"/>
  <c r="E115"/>
  <c r="J160" i="12"/>
  <c r="E117" i="18"/>
  <c r="J164" i="12"/>
  <c r="E121" i="18"/>
  <c r="J169" i="12"/>
  <c r="L35" i="19" s="1"/>
  <c r="E126" i="18"/>
  <c r="J175" i="12"/>
  <c r="L41" i="19" s="1"/>
  <c r="E132" i="18"/>
  <c r="M87"/>
  <c r="I87"/>
  <c r="L87"/>
  <c r="H87"/>
  <c r="J87"/>
  <c r="O87"/>
  <c r="G87"/>
  <c r="N87"/>
  <c r="K87"/>
  <c r="N95"/>
  <c r="J95"/>
  <c r="L95"/>
  <c r="G95"/>
  <c r="K95"/>
  <c r="M95"/>
  <c r="I95"/>
  <c r="H95"/>
  <c r="O95"/>
  <c r="M99"/>
  <c r="I99"/>
  <c r="K99"/>
  <c r="L99"/>
  <c r="J99"/>
  <c r="N99"/>
  <c r="H99"/>
  <c r="G99"/>
  <c r="O99"/>
  <c r="M103"/>
  <c r="I103"/>
  <c r="K103"/>
  <c r="N103"/>
  <c r="G103"/>
  <c r="L103"/>
  <c r="H103"/>
  <c r="O103"/>
  <c r="J103"/>
  <c r="M107"/>
  <c r="I107"/>
  <c r="K107"/>
  <c r="O107"/>
  <c r="H107"/>
  <c r="N107"/>
  <c r="G107"/>
  <c r="L107"/>
  <c r="J107"/>
  <c r="P116"/>
  <c r="L116"/>
  <c r="H116"/>
  <c r="O116"/>
  <c r="J116"/>
  <c r="Q116"/>
  <c r="I116"/>
  <c r="N116"/>
  <c r="G116"/>
  <c r="K116"/>
  <c r="M116"/>
  <c r="G81"/>
  <c r="H81"/>
  <c r="I80"/>
  <c r="J81"/>
  <c r="K80"/>
  <c r="L81"/>
  <c r="M80"/>
  <c r="N81"/>
  <c r="O80"/>
  <c r="J145" i="12"/>
  <c r="J149"/>
  <c r="J161"/>
  <c r="E118" i="18"/>
  <c r="J165" i="12"/>
  <c r="E122" i="18"/>
  <c r="J171" i="12"/>
  <c r="E128" i="18"/>
  <c r="E21" i="19"/>
  <c r="E29"/>
  <c r="M84" i="18"/>
  <c r="I84"/>
  <c r="L84"/>
  <c r="H84"/>
  <c r="N84"/>
  <c r="K84"/>
  <c r="J84"/>
  <c r="O84"/>
  <c r="G84"/>
  <c r="M88"/>
  <c r="I88"/>
  <c r="K88"/>
  <c r="O88"/>
  <c r="J88"/>
  <c r="G88"/>
  <c r="N88"/>
  <c r="L88"/>
  <c r="H88"/>
  <c r="N96"/>
  <c r="J96"/>
  <c r="K96"/>
  <c r="O96"/>
  <c r="I96"/>
  <c r="L96"/>
  <c r="H96"/>
  <c r="G96"/>
  <c r="M96"/>
  <c r="M100"/>
  <c r="I100"/>
  <c r="O100"/>
  <c r="J100"/>
  <c r="N100"/>
  <c r="G100"/>
  <c r="L100"/>
  <c r="K100"/>
  <c r="H100"/>
  <c r="M104"/>
  <c r="I104"/>
  <c r="O104"/>
  <c r="J104"/>
  <c r="H104"/>
  <c r="N104"/>
  <c r="G104"/>
  <c r="K104"/>
  <c r="L104"/>
  <c r="H113"/>
  <c r="P113"/>
  <c r="L113"/>
  <c r="M113"/>
  <c r="I113"/>
  <c r="N113"/>
  <c r="G113"/>
  <c r="K113"/>
  <c r="Q113"/>
  <c r="O113"/>
  <c r="J113"/>
  <c r="E78"/>
  <c r="E83"/>
  <c r="E87"/>
  <c r="E91"/>
  <c r="E95"/>
  <c r="E99"/>
  <c r="E103"/>
  <c r="E107"/>
  <c r="Q112"/>
  <c r="O112"/>
  <c r="M112"/>
  <c r="K112"/>
  <c r="I112"/>
  <c r="G112"/>
  <c r="N112"/>
  <c r="J112"/>
  <c r="P112"/>
  <c r="L112"/>
  <c r="H112"/>
  <c r="Q118"/>
  <c r="O118"/>
  <c r="M118"/>
  <c r="K118"/>
  <c r="I118"/>
  <c r="G118"/>
  <c r="N118"/>
  <c r="J118"/>
  <c r="P118"/>
  <c r="L118"/>
  <c r="H118"/>
  <c r="R120"/>
  <c r="R122"/>
  <c r="R124"/>
  <c r="Q126"/>
  <c r="O126"/>
  <c r="M126"/>
  <c r="K126"/>
  <c r="I126"/>
  <c r="G126"/>
  <c r="N126"/>
  <c r="J126"/>
  <c r="P126"/>
  <c r="L126"/>
  <c r="H126"/>
  <c r="Q128"/>
  <c r="O128"/>
  <c r="M128"/>
  <c r="K128"/>
  <c r="I128"/>
  <c r="G128"/>
  <c r="N128"/>
  <c r="J128"/>
  <c r="P128"/>
  <c r="L128"/>
  <c r="H128"/>
  <c r="R130"/>
  <c r="N92"/>
  <c r="L92"/>
  <c r="J92"/>
  <c r="H92"/>
  <c r="O92"/>
  <c r="K92"/>
  <c r="G92"/>
  <c r="M92"/>
  <c r="I92"/>
  <c r="Q109"/>
  <c r="O109"/>
  <c r="M109"/>
  <c r="K109"/>
  <c r="I109"/>
  <c r="G109"/>
  <c r="N109"/>
  <c r="J109"/>
  <c r="P109"/>
  <c r="L109"/>
  <c r="H109"/>
  <c r="O111"/>
  <c r="M111"/>
  <c r="K111"/>
  <c r="H111"/>
  <c r="N111"/>
  <c r="J111"/>
  <c r="I111"/>
  <c r="P111"/>
  <c r="L111"/>
  <c r="G111"/>
  <c r="Q129"/>
  <c r="O129"/>
  <c r="M129"/>
  <c r="K129"/>
  <c r="I129"/>
  <c r="G129"/>
  <c r="N129"/>
  <c r="J129"/>
  <c r="P129"/>
  <c r="L129"/>
  <c r="H129"/>
  <c r="F79"/>
  <c r="E21"/>
  <c r="E19"/>
  <c r="E22"/>
  <c r="E23"/>
  <c r="E24"/>
  <c r="E25"/>
  <c r="E28"/>
  <c r="E29"/>
  <c r="E30"/>
  <c r="E31"/>
  <c r="E32"/>
  <c r="E33"/>
  <c r="E34"/>
  <c r="E35"/>
  <c r="E36"/>
  <c r="E37"/>
  <c r="E38"/>
  <c r="E39"/>
  <c r="E40"/>
  <c r="E41"/>
  <c r="E42"/>
  <c r="E43"/>
  <c r="E44"/>
  <c r="E45"/>
  <c r="E46"/>
  <c r="E47"/>
  <c r="E48"/>
  <c r="E49"/>
  <c r="E50"/>
  <c r="E51"/>
  <c r="E54"/>
  <c r="E55"/>
  <c r="E56"/>
  <c r="E57"/>
  <c r="E59"/>
  <c r="E60"/>
  <c r="E61"/>
  <c r="E64"/>
  <c r="E65"/>
  <c r="E67"/>
  <c r="E68"/>
  <c r="E18"/>
  <c r="E20"/>
  <c r="E113"/>
  <c r="E112"/>
  <c r="E111"/>
  <c r="E110"/>
  <c r="E109"/>
  <c r="R9"/>
  <c r="R8"/>
  <c r="R14"/>
  <c r="R6"/>
  <c r="L23" i="19"/>
  <c r="L25"/>
  <c r="L29"/>
  <c r="E20" i="13"/>
  <c r="E21"/>
  <c r="E22"/>
  <c r="E23"/>
  <c r="E24"/>
  <c r="E25"/>
  <c r="E26"/>
  <c r="E31"/>
  <c r="E32"/>
  <c r="E33"/>
  <c r="E34"/>
  <c r="E35"/>
  <c r="E36"/>
  <c r="E37"/>
  <c r="E38"/>
  <c r="E39"/>
  <c r="E40"/>
  <c r="E41"/>
  <c r="E42"/>
  <c r="E43"/>
  <c r="E44"/>
  <c r="E45"/>
  <c r="E46"/>
  <c r="E47"/>
  <c r="E48"/>
  <c r="E49"/>
  <c r="E50"/>
  <c r="E51"/>
  <c r="E52"/>
  <c r="E55"/>
  <c r="E58"/>
  <c r="E59"/>
  <c r="E60"/>
  <c r="E61"/>
  <c r="E63"/>
  <c r="E64"/>
  <c r="E65"/>
  <c r="E68"/>
  <c r="E69"/>
  <c r="E71"/>
  <c r="E72"/>
  <c r="E53"/>
  <c r="E27"/>
  <c r="L31" i="19"/>
  <c r="L33"/>
  <c r="L39"/>
  <c r="L19"/>
  <c r="L21"/>
  <c r="L37"/>
  <c r="L20"/>
  <c r="L22"/>
  <c r="L24"/>
  <c r="L26"/>
  <c r="L28"/>
  <c r="L30"/>
  <c r="L34"/>
  <c r="L36"/>
  <c r="L40"/>
  <c r="E23"/>
  <c r="L18"/>
  <c r="E25"/>
  <c r="E27"/>
  <c r="E33"/>
  <c r="E35"/>
  <c r="E37"/>
  <c r="E39"/>
  <c r="E41"/>
  <c r="E43"/>
  <c r="E45"/>
  <c r="E47"/>
  <c r="E18"/>
  <c r="E22"/>
  <c r="E24"/>
  <c r="E28"/>
  <c r="E30"/>
  <c r="E34"/>
  <c r="E36"/>
  <c r="E40"/>
  <c r="E42"/>
  <c r="E44"/>
  <c r="E46"/>
  <c r="D46" i="37"/>
  <c r="D45"/>
  <c r="D44"/>
  <c r="D43"/>
  <c r="D42"/>
  <c r="D41"/>
  <c r="D40"/>
  <c r="D39"/>
  <c r="D38"/>
  <c r="D37"/>
  <c r="D36"/>
  <c r="D35"/>
  <c r="D34"/>
  <c r="D33"/>
  <c r="D32"/>
  <c r="D31"/>
  <c r="D30"/>
  <c r="D29"/>
  <c r="D28"/>
  <c r="D27"/>
  <c r="D25"/>
  <c r="D24"/>
  <c r="D23"/>
  <c r="D22"/>
  <c r="D21"/>
  <c r="D20"/>
  <c r="D19"/>
  <c r="D18"/>
  <c r="D17"/>
  <c r="D16"/>
  <c r="D15"/>
  <c r="D14"/>
  <c r="D13"/>
  <c r="D12"/>
  <c r="D11"/>
  <c r="D10"/>
  <c r="D9"/>
  <c r="D8"/>
  <c r="D7"/>
  <c r="D6"/>
  <c r="E47"/>
  <c r="Q111" i="18" s="1"/>
  <c r="I26" i="37"/>
  <c r="E26"/>
  <c r="M20" i="19" s="1"/>
  <c r="C62" i="26" l="1"/>
  <c r="C65"/>
  <c r="C64"/>
  <c r="C67"/>
  <c r="C66"/>
  <c r="C49"/>
  <c r="C51"/>
  <c r="C50"/>
  <c r="C53"/>
  <c r="E31" i="19"/>
  <c r="M9" i="26"/>
  <c r="M32"/>
  <c r="M45"/>
  <c r="M34"/>
  <c r="M44"/>
  <c r="M13"/>
  <c r="C47"/>
  <c r="M41"/>
  <c r="E26" i="19"/>
  <c r="M10" i="26"/>
  <c r="M30"/>
  <c r="C44"/>
  <c r="C46"/>
  <c r="L27" i="19"/>
  <c r="R94" i="18"/>
  <c r="R101"/>
  <c r="R116"/>
  <c r="E19" i="19"/>
  <c r="R97" i="18"/>
  <c r="R95"/>
  <c r="R106"/>
  <c r="R102"/>
  <c r="R114"/>
  <c r="R103"/>
  <c r="R105"/>
  <c r="R98"/>
  <c r="R93"/>
  <c r="R96"/>
  <c r="R100"/>
  <c r="R84"/>
  <c r="R107"/>
  <c r="R99"/>
  <c r="R104"/>
  <c r="R118"/>
  <c r="R112"/>
  <c r="R128"/>
  <c r="R126"/>
  <c r="R129"/>
  <c r="R127"/>
  <c r="R125"/>
  <c r="R123"/>
  <c r="R121"/>
  <c r="R119"/>
  <c r="R117"/>
  <c r="R131"/>
  <c r="R115"/>
  <c r="R113"/>
  <c r="R109"/>
  <c r="R111"/>
  <c r="R10"/>
  <c r="R54"/>
  <c r="R64"/>
  <c r="R56"/>
  <c r="R60"/>
  <c r="R51"/>
  <c r="R49"/>
  <c r="R45"/>
  <c r="R43"/>
  <c r="R39"/>
  <c r="R37"/>
  <c r="R35"/>
  <c r="R33"/>
  <c r="R31"/>
  <c r="R29"/>
  <c r="R23"/>
  <c r="R21"/>
  <c r="R19"/>
  <c r="R67"/>
  <c r="R59"/>
  <c r="R28"/>
  <c r="R50"/>
  <c r="R48"/>
  <c r="R46"/>
  <c r="R44"/>
  <c r="R42"/>
  <c r="R38"/>
  <c r="R36"/>
  <c r="R34"/>
  <c r="R32"/>
  <c r="R68"/>
  <c r="R65"/>
  <c r="R57"/>
  <c r="R55"/>
  <c r="R61"/>
  <c r="R30"/>
  <c r="R24"/>
  <c r="R20"/>
  <c r="R22"/>
  <c r="R92" l="1"/>
  <c r="R66"/>
  <c r="R52"/>
  <c r="R62"/>
  <c r="R58"/>
  <c r="R26"/>
  <c r="R69"/>
  <c r="G111" i="26"/>
  <c r="F111"/>
  <c r="H109"/>
  <c r="H108"/>
  <c r="H107"/>
  <c r="H106"/>
  <c r="H105"/>
  <c r="H104"/>
  <c r="H103"/>
  <c r="H102"/>
  <c r="H101"/>
  <c r="H100"/>
  <c r="H99"/>
  <c r="H98"/>
  <c r="H97"/>
  <c r="H96"/>
  <c r="H95"/>
  <c r="H94"/>
  <c r="H93"/>
  <c r="H92"/>
  <c r="H91"/>
  <c r="H90"/>
  <c r="H89"/>
  <c r="H88"/>
  <c r="H87"/>
  <c r="H86"/>
  <c r="H85"/>
  <c r="H84"/>
  <c r="H83"/>
  <c r="H82"/>
  <c r="H81"/>
  <c r="H80"/>
  <c r="H79"/>
  <c r="H78"/>
  <c r="H77"/>
  <c r="H76"/>
  <c r="H75"/>
  <c r="H74"/>
  <c r="H73"/>
  <c r="H72"/>
  <c r="H71"/>
  <c r="H70"/>
  <c r="H69"/>
  <c r="H68"/>
  <c r="F212" i="16"/>
  <c r="F212" i="15"/>
  <c r="E197"/>
  <c r="E184"/>
  <c r="E165"/>
  <c r="E149"/>
  <c r="E133"/>
  <c r="E111"/>
  <c r="E95"/>
  <c r="E79"/>
  <c r="E57"/>
  <c r="E44"/>
  <c r="E31"/>
  <c r="E18"/>
  <c r="G23" i="19" s="1"/>
  <c r="G48" s="1"/>
  <c r="M48" s="1"/>
  <c r="E210" i="16"/>
  <c r="E197"/>
  <c r="E184"/>
  <c r="E165"/>
  <c r="E149"/>
  <c r="E133"/>
  <c r="E111"/>
  <c r="E95"/>
  <c r="E79"/>
  <c r="E57"/>
  <c r="E44"/>
  <c r="E31"/>
  <c r="E18"/>
  <c r="F80" i="18" l="1"/>
  <c r="R13"/>
  <c r="N83"/>
  <c r="F81"/>
  <c r="R81" s="1"/>
  <c r="G110"/>
  <c r="H110"/>
  <c r="N110"/>
  <c r="Q110"/>
  <c r="H78"/>
  <c r="M83"/>
  <c r="K78"/>
  <c r="F78"/>
  <c r="M78"/>
  <c r="L78"/>
  <c r="J78"/>
  <c r="I78"/>
  <c r="G78"/>
  <c r="P110"/>
  <c r="O110"/>
  <c r="M110"/>
  <c r="L110"/>
  <c r="K110"/>
  <c r="J110"/>
  <c r="I110"/>
  <c r="R89"/>
  <c r="R87"/>
  <c r="R85"/>
  <c r="F215" i="16"/>
  <c r="F213"/>
  <c r="O78" i="18"/>
  <c r="Q83"/>
  <c r="P83"/>
  <c r="O83"/>
  <c r="L83"/>
  <c r="K83"/>
  <c r="J83"/>
  <c r="I83"/>
  <c r="H83"/>
  <c r="G83"/>
  <c r="F213" i="15"/>
  <c r="F83" i="18"/>
  <c r="Q78"/>
  <c r="P78"/>
  <c r="N78"/>
  <c r="R86"/>
  <c r="R88"/>
  <c r="R79"/>
  <c r="R5"/>
  <c r="F215" i="15"/>
  <c r="Q108" i="18" l="1"/>
  <c r="Q134" s="1"/>
  <c r="P108"/>
  <c r="P134" s="1"/>
  <c r="R110"/>
  <c r="F108"/>
  <c r="F134" s="1"/>
  <c r="R7"/>
  <c r="R83"/>
  <c r="R78"/>
  <c r="R80"/>
  <c r="F214" i="16"/>
  <c r="F214" i="15"/>
  <c r="R16" i="18"/>
  <c r="G91" l="1"/>
  <c r="G90"/>
  <c r="P139"/>
  <c r="P140"/>
  <c r="P133"/>
  <c r="P137"/>
  <c r="P138"/>
  <c r="Q140"/>
  <c r="Q133"/>
  <c r="Q137"/>
  <c r="Q138"/>
  <c r="Q139"/>
  <c r="P110" i="26"/>
  <c r="R17" i="18"/>
  <c r="R11"/>
  <c r="G214" i="15"/>
  <c r="G214" i="16"/>
  <c r="H90" i="18" l="1"/>
  <c r="H91"/>
  <c r="G108"/>
  <c r="G134" s="1"/>
  <c r="G140" s="1"/>
  <c r="R111" i="26"/>
  <c r="R87"/>
  <c r="R88" s="1"/>
  <c r="R89" s="1"/>
  <c r="R90" s="1"/>
  <c r="R91" s="1"/>
  <c r="R92" s="1"/>
  <c r="R93" s="1"/>
  <c r="R94" s="1"/>
  <c r="R95" s="1"/>
  <c r="R96" s="1"/>
  <c r="R97" s="1"/>
  <c r="R98" s="1"/>
  <c r="R99" s="1"/>
  <c r="R100" s="1"/>
  <c r="R27" i="18"/>
  <c r="G139" l="1"/>
  <c r="G138"/>
  <c r="I91"/>
  <c r="I90"/>
  <c r="G137"/>
  <c r="G133"/>
  <c r="R53"/>
  <c r="F110" i="26"/>
  <c r="I108" i="18" l="1"/>
  <c r="I134" s="1"/>
  <c r="J91"/>
  <c r="J90"/>
  <c r="P54" i="26"/>
  <c r="R63" i="18"/>
  <c r="H111" i="26"/>
  <c r="H5"/>
  <c r="H6" s="1"/>
  <c r="H7" s="1"/>
  <c r="H8" s="1"/>
  <c r="H9" s="1"/>
  <c r="H10" s="1"/>
  <c r="H11" s="1"/>
  <c r="H12" s="1"/>
  <c r="H13" s="1"/>
  <c r="H14" s="1"/>
  <c r="H15" s="1"/>
  <c r="H16" s="1"/>
  <c r="H17" s="1"/>
  <c r="H18" s="1"/>
  <c r="H19" s="1"/>
  <c r="H20" s="1"/>
  <c r="H21" s="1"/>
  <c r="H22" s="1"/>
  <c r="H23" s="1"/>
  <c r="H24" s="1"/>
  <c r="H25" s="1"/>
  <c r="H26" s="1"/>
  <c r="H27" s="1"/>
  <c r="H28" s="1"/>
  <c r="H29" s="1"/>
  <c r="H30" s="1"/>
  <c r="H31" s="1"/>
  <c r="H32" s="1"/>
  <c r="H33" s="1"/>
  <c r="H34" s="1"/>
  <c r="H35" s="1"/>
  <c r="H36" s="1"/>
  <c r="H37" s="1"/>
  <c r="H38" s="1"/>
  <c r="H39" s="1"/>
  <c r="H40" s="1"/>
  <c r="H41" s="1"/>
  <c r="H42" s="1"/>
  <c r="H43" s="1"/>
  <c r="H44" s="1"/>
  <c r="H45" s="1"/>
  <c r="H46" s="1"/>
  <c r="H47" s="1"/>
  <c r="H48" s="1"/>
  <c r="H49" s="1"/>
  <c r="H50" s="1"/>
  <c r="H51" s="1"/>
  <c r="H52" s="1"/>
  <c r="H53" s="1"/>
  <c r="H54" s="1"/>
  <c r="H55" s="1"/>
  <c r="H61" s="1"/>
  <c r="H62" s="1"/>
  <c r="H63" s="1"/>
  <c r="H64" s="1"/>
  <c r="H65" s="1"/>
  <c r="H66" s="1"/>
  <c r="H67" s="1"/>
  <c r="J108" i="18" l="1"/>
  <c r="J134" s="1"/>
  <c r="J138" s="1"/>
  <c r="K90"/>
  <c r="K91"/>
  <c r="I137"/>
  <c r="I138"/>
  <c r="I139"/>
  <c r="I140"/>
  <c r="I133"/>
  <c r="R55" i="26"/>
  <c r="R5"/>
  <c r="R6" s="1"/>
  <c r="R7" s="1"/>
  <c r="R8" s="1"/>
  <c r="R9" s="1"/>
  <c r="R10" s="1"/>
  <c r="R11" s="1"/>
  <c r="R12" s="1"/>
  <c r="R13" s="1"/>
  <c r="R14" s="1"/>
  <c r="R15" s="1"/>
  <c r="R16" s="1"/>
  <c r="R17" s="1"/>
  <c r="R18" s="1"/>
  <c r="R19" s="1"/>
  <c r="R20" s="1"/>
  <c r="R21" s="1"/>
  <c r="R22" s="1"/>
  <c r="R23" s="1"/>
  <c r="R24" s="1"/>
  <c r="R25" s="1"/>
  <c r="R26" s="1"/>
  <c r="R27" s="1"/>
  <c r="R28" s="1"/>
  <c r="R29" s="1"/>
  <c r="R30" s="1"/>
  <c r="R31" s="1"/>
  <c r="R32" s="1"/>
  <c r="R33" s="1"/>
  <c r="R34" s="1"/>
  <c r="R35" s="1"/>
  <c r="R36" s="1"/>
  <c r="R37" s="1"/>
  <c r="R38" s="1"/>
  <c r="R39" s="1"/>
  <c r="R40" s="1"/>
  <c r="R41" s="1"/>
  <c r="R42" s="1"/>
  <c r="R43" s="1"/>
  <c r="R44" s="1"/>
  <c r="R45" s="1"/>
  <c r="R46" s="1"/>
  <c r="R47" s="1"/>
  <c r="R48" s="1"/>
  <c r="R70" i="18"/>
  <c r="P81" i="26"/>
  <c r="J133" i="18" l="1"/>
  <c r="J139"/>
  <c r="K108"/>
  <c r="K134" s="1"/>
  <c r="K133" s="1"/>
  <c r="J137"/>
  <c r="J140"/>
  <c r="K138"/>
  <c r="L90"/>
  <c r="L91"/>
  <c r="R72"/>
  <c r="F138"/>
  <c r="F133"/>
  <c r="F139"/>
  <c r="F140"/>
  <c r="F137"/>
  <c r="R82" i="26"/>
  <c r="K140" i="18" l="1"/>
  <c r="K139"/>
  <c r="K137"/>
  <c r="M90"/>
  <c r="M91"/>
  <c r="N91" l="1"/>
  <c r="N90"/>
  <c r="M108"/>
  <c r="M134" s="1"/>
  <c r="N108" l="1"/>
  <c r="N134" s="1"/>
  <c r="N137" s="1"/>
  <c r="O91"/>
  <c r="R91" s="1"/>
  <c r="O90"/>
  <c r="M133"/>
  <c r="M137"/>
  <c r="M138"/>
  <c r="M139"/>
  <c r="M140"/>
  <c r="N139"/>
  <c r="N140"/>
  <c r="N133"/>
  <c r="N138" l="1"/>
  <c r="O108"/>
  <c r="O134" s="1"/>
  <c r="R90"/>
  <c r="O138" l="1"/>
  <c r="O140"/>
  <c r="O137"/>
  <c r="O139"/>
  <c r="O133"/>
  <c r="R40" l="1"/>
  <c r="R41" l="1"/>
  <c r="R47" l="1"/>
  <c r="L108" l="1"/>
  <c r="L134" s="1"/>
  <c r="L140" l="1"/>
  <c r="L138"/>
  <c r="L139"/>
  <c r="L137"/>
  <c r="L133"/>
  <c r="E74" i="39"/>
  <c r="R82" i="18" l="1"/>
  <c r="H108"/>
  <c r="H134" l="1"/>
  <c r="R108"/>
  <c r="H139" l="1"/>
  <c r="H137"/>
  <c r="H140"/>
  <c r="H138"/>
  <c r="H133"/>
  <c r="R133" s="1"/>
  <c r="O70" i="13" s="1"/>
  <c r="R134" i="18"/>
  <c r="O72" i="13" l="1"/>
  <c r="O73" l="1"/>
  <c r="O71"/>
</calcChain>
</file>

<file path=xl/comments1.xml><?xml version="1.0" encoding="utf-8"?>
<comments xmlns="http://schemas.openxmlformats.org/spreadsheetml/2006/main">
  <authors>
    <author>作成者</author>
  </authors>
  <commentList>
    <comment ref="H6" authorId="0">
      <text>
        <r>
          <rPr>
            <b/>
            <sz val="9"/>
            <color indexed="81"/>
            <rFont val="ＭＳ Ｐゴシック"/>
            <family val="3"/>
            <charset val="128"/>
          </rPr>
          <t>１＝取立
２＝裏書譲渡
３＝割引き</t>
        </r>
      </text>
    </comment>
    <comment ref="H7" authorId="0">
      <text>
        <r>
          <rPr>
            <b/>
            <sz val="9"/>
            <color indexed="81"/>
            <rFont val="ＭＳ Ｐゴシック"/>
            <family val="3"/>
            <charset val="128"/>
          </rPr>
          <t>１＝取立
２＝裏書譲渡
３＝割引き</t>
        </r>
      </text>
    </comment>
    <comment ref="H8" authorId="0">
      <text>
        <r>
          <rPr>
            <b/>
            <sz val="9"/>
            <color indexed="81"/>
            <rFont val="ＭＳ Ｐゴシック"/>
            <family val="3"/>
            <charset val="128"/>
          </rPr>
          <t>１＝取立
２＝裏書譲渡
３＝割引き</t>
        </r>
      </text>
    </comment>
    <comment ref="H9" authorId="0">
      <text>
        <r>
          <rPr>
            <b/>
            <sz val="9"/>
            <color indexed="81"/>
            <rFont val="ＭＳ Ｐゴシック"/>
            <family val="3"/>
            <charset val="128"/>
          </rPr>
          <t>１＝取立
２＝裏書譲渡
３＝割引き</t>
        </r>
      </text>
    </comment>
    <comment ref="H10" authorId="0">
      <text>
        <r>
          <rPr>
            <b/>
            <sz val="9"/>
            <color indexed="81"/>
            <rFont val="ＭＳ Ｐゴシック"/>
            <family val="3"/>
            <charset val="128"/>
          </rPr>
          <t>１＝取立
２＝裏書譲渡
３＝割引き</t>
        </r>
      </text>
    </comment>
    <comment ref="H11" authorId="0">
      <text>
        <r>
          <rPr>
            <b/>
            <sz val="9"/>
            <color indexed="81"/>
            <rFont val="ＭＳ Ｐゴシック"/>
            <family val="3"/>
            <charset val="128"/>
          </rPr>
          <t>１＝取立
２＝裏書譲渡
３＝割引き</t>
        </r>
      </text>
    </comment>
    <comment ref="H12" authorId="0">
      <text>
        <r>
          <rPr>
            <b/>
            <sz val="9"/>
            <color indexed="81"/>
            <rFont val="ＭＳ Ｐゴシック"/>
            <family val="3"/>
            <charset val="128"/>
          </rPr>
          <t>１＝取立
２＝裏書譲渡
３＝割引き</t>
        </r>
      </text>
    </comment>
    <comment ref="H13" authorId="0">
      <text>
        <r>
          <rPr>
            <b/>
            <sz val="9"/>
            <color indexed="81"/>
            <rFont val="ＭＳ Ｐゴシック"/>
            <family val="3"/>
            <charset val="128"/>
          </rPr>
          <t>１＝取立
２＝裏書譲渡
３＝割引き</t>
        </r>
      </text>
    </comment>
    <comment ref="H14" authorId="0">
      <text>
        <r>
          <rPr>
            <b/>
            <sz val="9"/>
            <color indexed="81"/>
            <rFont val="ＭＳ Ｐゴシック"/>
            <family val="3"/>
            <charset val="128"/>
          </rPr>
          <t>１＝取立
２＝裏書譲渡
３＝割引き</t>
        </r>
      </text>
    </comment>
    <comment ref="H15" authorId="0">
      <text>
        <r>
          <rPr>
            <b/>
            <sz val="9"/>
            <color indexed="81"/>
            <rFont val="ＭＳ Ｐゴシック"/>
            <family val="3"/>
            <charset val="128"/>
          </rPr>
          <t>１＝取立
２＝裏書譲渡
３＝割引き</t>
        </r>
      </text>
    </comment>
    <comment ref="H16" authorId="0">
      <text>
        <r>
          <rPr>
            <b/>
            <sz val="9"/>
            <color indexed="81"/>
            <rFont val="ＭＳ Ｐゴシック"/>
            <family val="3"/>
            <charset val="128"/>
          </rPr>
          <t>１＝取立
２＝裏書譲渡
３＝割引き</t>
        </r>
      </text>
    </comment>
    <comment ref="H17" authorId="0">
      <text>
        <r>
          <rPr>
            <b/>
            <sz val="9"/>
            <color indexed="81"/>
            <rFont val="ＭＳ Ｐゴシック"/>
            <family val="3"/>
            <charset val="128"/>
          </rPr>
          <t>１＝取立
２＝裏書譲渡
３＝割引き</t>
        </r>
      </text>
    </comment>
    <comment ref="H18" authorId="0">
      <text>
        <r>
          <rPr>
            <b/>
            <sz val="9"/>
            <color indexed="81"/>
            <rFont val="ＭＳ Ｐゴシック"/>
            <family val="3"/>
            <charset val="128"/>
          </rPr>
          <t>１＝取立
２＝裏書譲渡
３＝割引き</t>
        </r>
      </text>
    </comment>
    <comment ref="H19" authorId="0">
      <text>
        <r>
          <rPr>
            <b/>
            <sz val="9"/>
            <color indexed="81"/>
            <rFont val="ＭＳ Ｐゴシック"/>
            <family val="3"/>
            <charset val="128"/>
          </rPr>
          <t>１＝取立
２＝裏書譲渡
３＝割引き</t>
        </r>
      </text>
    </comment>
    <comment ref="H20" authorId="0">
      <text>
        <r>
          <rPr>
            <b/>
            <sz val="9"/>
            <color indexed="81"/>
            <rFont val="ＭＳ Ｐゴシック"/>
            <family val="3"/>
            <charset val="128"/>
          </rPr>
          <t>１＝取立
２＝裏書譲渡
３＝割引き</t>
        </r>
      </text>
    </comment>
    <comment ref="H21" authorId="0">
      <text>
        <r>
          <rPr>
            <b/>
            <sz val="9"/>
            <color indexed="81"/>
            <rFont val="ＭＳ Ｐゴシック"/>
            <family val="3"/>
            <charset val="128"/>
          </rPr>
          <t>１＝取立
２＝裏書譲渡
３＝割引き</t>
        </r>
      </text>
    </comment>
    <comment ref="H22" authorId="0">
      <text>
        <r>
          <rPr>
            <b/>
            <sz val="9"/>
            <color indexed="81"/>
            <rFont val="ＭＳ Ｐゴシック"/>
            <family val="3"/>
            <charset val="128"/>
          </rPr>
          <t>１＝取立
２＝裏書譲渡
３＝割引き</t>
        </r>
      </text>
    </comment>
    <comment ref="H23" authorId="0">
      <text>
        <r>
          <rPr>
            <b/>
            <sz val="9"/>
            <color indexed="81"/>
            <rFont val="ＭＳ Ｐゴシック"/>
            <family val="3"/>
            <charset val="128"/>
          </rPr>
          <t>１＝取立
２＝裏書譲渡
３＝割引き</t>
        </r>
      </text>
    </comment>
    <comment ref="H24" authorId="0">
      <text>
        <r>
          <rPr>
            <b/>
            <sz val="9"/>
            <color indexed="81"/>
            <rFont val="ＭＳ Ｐゴシック"/>
            <family val="3"/>
            <charset val="128"/>
          </rPr>
          <t>１＝取立
２＝裏書譲渡
３＝割引き</t>
        </r>
      </text>
    </comment>
    <comment ref="H25" authorId="0">
      <text>
        <r>
          <rPr>
            <b/>
            <sz val="9"/>
            <color indexed="81"/>
            <rFont val="ＭＳ Ｐゴシック"/>
            <family val="3"/>
            <charset val="128"/>
          </rPr>
          <t>１＝取立
２＝裏書譲渡
３＝割引き</t>
        </r>
      </text>
    </comment>
    <comment ref="H26" authorId="0">
      <text>
        <r>
          <rPr>
            <b/>
            <sz val="9"/>
            <color indexed="81"/>
            <rFont val="ＭＳ Ｐゴシック"/>
            <family val="3"/>
            <charset val="128"/>
          </rPr>
          <t>１＝取立
２＝裏書譲渡
３＝割引き</t>
        </r>
      </text>
    </comment>
    <comment ref="H27" authorId="0">
      <text>
        <r>
          <rPr>
            <b/>
            <sz val="9"/>
            <color indexed="81"/>
            <rFont val="ＭＳ Ｐゴシック"/>
            <family val="3"/>
            <charset val="128"/>
          </rPr>
          <t>１＝取立
２＝裏書譲渡
３＝割引き</t>
        </r>
      </text>
    </comment>
    <comment ref="H28" authorId="0">
      <text>
        <r>
          <rPr>
            <b/>
            <sz val="9"/>
            <color indexed="81"/>
            <rFont val="ＭＳ Ｐゴシック"/>
            <family val="3"/>
            <charset val="128"/>
          </rPr>
          <t>１＝取立
２＝裏書譲渡
３＝割引き</t>
        </r>
      </text>
    </comment>
    <comment ref="H29" authorId="0">
      <text>
        <r>
          <rPr>
            <b/>
            <sz val="9"/>
            <color indexed="81"/>
            <rFont val="ＭＳ Ｐゴシック"/>
            <family val="3"/>
            <charset val="128"/>
          </rPr>
          <t>１＝取立
２＝裏書譲渡
３＝割引き</t>
        </r>
      </text>
    </comment>
    <comment ref="H30" authorId="0">
      <text>
        <r>
          <rPr>
            <b/>
            <sz val="9"/>
            <color indexed="81"/>
            <rFont val="ＭＳ Ｐゴシック"/>
            <family val="3"/>
            <charset val="128"/>
          </rPr>
          <t>１＝取立
２＝裏書譲渡
３＝割引き</t>
        </r>
      </text>
    </comment>
    <comment ref="H31" authorId="0">
      <text>
        <r>
          <rPr>
            <b/>
            <sz val="9"/>
            <color indexed="81"/>
            <rFont val="ＭＳ Ｐゴシック"/>
            <family val="3"/>
            <charset val="128"/>
          </rPr>
          <t>１＝取立
２＝裏書譲渡
３＝割引き</t>
        </r>
      </text>
    </comment>
    <comment ref="H32" authorId="0">
      <text>
        <r>
          <rPr>
            <b/>
            <sz val="9"/>
            <color indexed="81"/>
            <rFont val="ＭＳ Ｐゴシック"/>
            <family val="3"/>
            <charset val="128"/>
          </rPr>
          <t>１＝取立
２＝裏書譲渡
３＝割引き</t>
        </r>
      </text>
    </comment>
    <comment ref="H33" authorId="0">
      <text>
        <r>
          <rPr>
            <b/>
            <sz val="9"/>
            <color indexed="81"/>
            <rFont val="ＭＳ Ｐゴシック"/>
            <family val="3"/>
            <charset val="128"/>
          </rPr>
          <t>１＝取立
２＝裏書譲渡
３＝割引き</t>
        </r>
      </text>
    </comment>
    <comment ref="H34" authorId="0">
      <text>
        <r>
          <rPr>
            <b/>
            <sz val="9"/>
            <color indexed="81"/>
            <rFont val="ＭＳ Ｐゴシック"/>
            <family val="3"/>
            <charset val="128"/>
          </rPr>
          <t>１＝取立
２＝裏書譲渡
３＝割引き</t>
        </r>
      </text>
    </comment>
    <comment ref="H35" authorId="0">
      <text>
        <r>
          <rPr>
            <b/>
            <sz val="9"/>
            <color indexed="81"/>
            <rFont val="ＭＳ Ｐゴシック"/>
            <family val="3"/>
            <charset val="128"/>
          </rPr>
          <t>１＝取立
２＝裏書譲渡
３＝割引き</t>
        </r>
      </text>
    </comment>
    <comment ref="H36" authorId="0">
      <text>
        <r>
          <rPr>
            <b/>
            <sz val="9"/>
            <color indexed="81"/>
            <rFont val="ＭＳ Ｐゴシック"/>
            <family val="3"/>
            <charset val="128"/>
          </rPr>
          <t>１＝取立
２＝裏書譲渡
３＝割引き</t>
        </r>
      </text>
    </comment>
    <comment ref="H37" authorId="0">
      <text>
        <r>
          <rPr>
            <b/>
            <sz val="9"/>
            <color indexed="81"/>
            <rFont val="ＭＳ Ｐゴシック"/>
            <family val="3"/>
            <charset val="128"/>
          </rPr>
          <t>１＝取立
２＝裏書譲渡
３＝割引き</t>
        </r>
      </text>
    </comment>
    <comment ref="H38" authorId="0">
      <text>
        <r>
          <rPr>
            <b/>
            <sz val="9"/>
            <color indexed="81"/>
            <rFont val="ＭＳ Ｐゴシック"/>
            <family val="3"/>
            <charset val="128"/>
          </rPr>
          <t>１＝取立
２＝裏書譲渡
３＝割引き</t>
        </r>
      </text>
    </comment>
    <comment ref="H39" authorId="0">
      <text>
        <r>
          <rPr>
            <b/>
            <sz val="9"/>
            <color indexed="81"/>
            <rFont val="ＭＳ Ｐゴシック"/>
            <family val="3"/>
            <charset val="128"/>
          </rPr>
          <t>１＝取立
２＝裏書譲渡
３＝割引き</t>
        </r>
      </text>
    </comment>
    <comment ref="H40" authorId="0">
      <text>
        <r>
          <rPr>
            <b/>
            <sz val="9"/>
            <color indexed="81"/>
            <rFont val="ＭＳ Ｐゴシック"/>
            <family val="3"/>
            <charset val="128"/>
          </rPr>
          <t>１＝取立
２＝裏書譲渡
３＝割引き</t>
        </r>
      </text>
    </comment>
    <comment ref="H41" authorId="0">
      <text>
        <r>
          <rPr>
            <b/>
            <sz val="9"/>
            <color indexed="81"/>
            <rFont val="ＭＳ Ｐゴシック"/>
            <family val="3"/>
            <charset val="128"/>
          </rPr>
          <t>１＝取立
２＝裏書譲渡
３＝割引き</t>
        </r>
      </text>
    </comment>
    <comment ref="H42" authorId="0">
      <text>
        <r>
          <rPr>
            <b/>
            <sz val="9"/>
            <color indexed="81"/>
            <rFont val="ＭＳ Ｐゴシック"/>
            <family val="3"/>
            <charset val="128"/>
          </rPr>
          <t>１＝取立
２＝裏書譲渡
３＝割引き</t>
        </r>
      </text>
    </comment>
    <comment ref="H43" authorId="0">
      <text>
        <r>
          <rPr>
            <b/>
            <sz val="9"/>
            <color indexed="81"/>
            <rFont val="ＭＳ Ｐゴシック"/>
            <family val="3"/>
            <charset val="128"/>
          </rPr>
          <t>１＝取立
２＝裏書譲渡
３＝割引き</t>
        </r>
      </text>
    </comment>
    <comment ref="H44" authorId="0">
      <text>
        <r>
          <rPr>
            <b/>
            <sz val="9"/>
            <color indexed="81"/>
            <rFont val="ＭＳ Ｐゴシック"/>
            <family val="3"/>
            <charset val="128"/>
          </rPr>
          <t>１＝取立
２＝裏書譲渡
３＝割引き</t>
        </r>
      </text>
    </comment>
    <comment ref="H45" authorId="0">
      <text>
        <r>
          <rPr>
            <b/>
            <sz val="9"/>
            <color indexed="81"/>
            <rFont val="ＭＳ Ｐゴシック"/>
            <family val="3"/>
            <charset val="128"/>
          </rPr>
          <t>１＝取立
２＝裏書譲渡
３＝割引き</t>
        </r>
      </text>
    </comment>
    <comment ref="H46" authorId="0">
      <text>
        <r>
          <rPr>
            <b/>
            <sz val="9"/>
            <color indexed="81"/>
            <rFont val="ＭＳ Ｐゴシック"/>
            <family val="3"/>
            <charset val="128"/>
          </rPr>
          <t>１＝取立
２＝裏書譲渡
３＝割引き</t>
        </r>
      </text>
    </comment>
    <comment ref="H47" authorId="0">
      <text>
        <r>
          <rPr>
            <b/>
            <sz val="9"/>
            <color indexed="81"/>
            <rFont val="ＭＳ Ｐゴシック"/>
            <family val="3"/>
            <charset val="128"/>
          </rPr>
          <t>１＝取立
２＝裏書譲渡
３＝割引き</t>
        </r>
      </text>
    </comment>
    <comment ref="H48" authorId="0">
      <text>
        <r>
          <rPr>
            <b/>
            <sz val="9"/>
            <color indexed="81"/>
            <rFont val="ＭＳ Ｐゴシック"/>
            <family val="3"/>
            <charset val="128"/>
          </rPr>
          <t>１＝取立
２＝裏書譲渡
３＝割引き</t>
        </r>
      </text>
    </comment>
    <comment ref="H49" authorId="0">
      <text>
        <r>
          <rPr>
            <b/>
            <sz val="9"/>
            <color indexed="81"/>
            <rFont val="ＭＳ Ｐゴシック"/>
            <family val="3"/>
            <charset val="128"/>
          </rPr>
          <t>１＝取立
２＝裏書譲渡
３＝割引き</t>
        </r>
      </text>
    </comment>
    <comment ref="H50" authorId="0">
      <text>
        <r>
          <rPr>
            <b/>
            <sz val="9"/>
            <color indexed="81"/>
            <rFont val="ＭＳ Ｐゴシック"/>
            <family val="3"/>
            <charset val="128"/>
          </rPr>
          <t>１＝取立
２＝裏書譲渡
３＝割引き</t>
        </r>
      </text>
    </comment>
    <comment ref="H51" authorId="0">
      <text>
        <r>
          <rPr>
            <b/>
            <sz val="9"/>
            <color indexed="81"/>
            <rFont val="ＭＳ Ｐゴシック"/>
            <family val="3"/>
            <charset val="128"/>
          </rPr>
          <t>１＝取立
２＝裏書譲渡
３＝割引き</t>
        </r>
      </text>
    </comment>
    <comment ref="H52" authorId="0">
      <text>
        <r>
          <rPr>
            <b/>
            <sz val="9"/>
            <color indexed="81"/>
            <rFont val="ＭＳ Ｐゴシック"/>
            <family val="3"/>
            <charset val="128"/>
          </rPr>
          <t>１＝取立
２＝裏書譲渡
３＝割引き</t>
        </r>
      </text>
    </comment>
    <comment ref="H53" authorId="0">
      <text>
        <r>
          <rPr>
            <b/>
            <sz val="9"/>
            <color indexed="81"/>
            <rFont val="ＭＳ Ｐゴシック"/>
            <family val="3"/>
            <charset val="128"/>
          </rPr>
          <t>１＝取立
２＝裏書譲渡
３＝割引き</t>
        </r>
      </text>
    </comment>
    <comment ref="H54" authorId="0">
      <text>
        <r>
          <rPr>
            <b/>
            <sz val="9"/>
            <color indexed="81"/>
            <rFont val="ＭＳ Ｐゴシック"/>
            <family val="3"/>
            <charset val="128"/>
          </rPr>
          <t>１＝取立
２＝裏書譲渡
３＝割引き</t>
        </r>
      </text>
    </comment>
    <comment ref="H55" authorId="0">
      <text>
        <r>
          <rPr>
            <b/>
            <sz val="9"/>
            <color indexed="81"/>
            <rFont val="ＭＳ Ｐゴシック"/>
            <family val="3"/>
            <charset val="128"/>
          </rPr>
          <t>１＝取立
２＝裏書譲渡
３＝割引き</t>
        </r>
      </text>
    </comment>
    <comment ref="H56" authorId="0">
      <text>
        <r>
          <rPr>
            <b/>
            <sz val="9"/>
            <color indexed="81"/>
            <rFont val="ＭＳ Ｐゴシック"/>
            <family val="3"/>
            <charset val="128"/>
          </rPr>
          <t>１＝取立
２＝裏書譲渡
３＝割引き</t>
        </r>
      </text>
    </comment>
    <comment ref="H57" authorId="0">
      <text>
        <r>
          <rPr>
            <b/>
            <sz val="9"/>
            <color indexed="81"/>
            <rFont val="ＭＳ Ｐゴシック"/>
            <family val="3"/>
            <charset val="128"/>
          </rPr>
          <t>１＝取立
２＝裏書譲渡
３＝割引き</t>
        </r>
      </text>
    </comment>
    <comment ref="H58" authorId="0">
      <text>
        <r>
          <rPr>
            <b/>
            <sz val="9"/>
            <color indexed="81"/>
            <rFont val="ＭＳ Ｐゴシック"/>
            <family val="3"/>
            <charset val="128"/>
          </rPr>
          <t>１＝取立
２＝裏書譲渡
３＝割引き</t>
        </r>
      </text>
    </comment>
    <comment ref="H59" authorId="0">
      <text>
        <r>
          <rPr>
            <b/>
            <sz val="9"/>
            <color indexed="81"/>
            <rFont val="ＭＳ Ｐゴシック"/>
            <family val="3"/>
            <charset val="128"/>
          </rPr>
          <t>１＝取立
２＝裏書譲渡
３＝割引き</t>
        </r>
      </text>
    </comment>
    <comment ref="H60" authorId="0">
      <text>
        <r>
          <rPr>
            <b/>
            <sz val="9"/>
            <color indexed="81"/>
            <rFont val="ＭＳ Ｐゴシック"/>
            <family val="3"/>
            <charset val="128"/>
          </rPr>
          <t>１＝取立
２＝裏書譲渡
３＝割引き</t>
        </r>
      </text>
    </comment>
    <comment ref="H61" authorId="0">
      <text>
        <r>
          <rPr>
            <b/>
            <sz val="9"/>
            <color indexed="81"/>
            <rFont val="ＭＳ Ｐゴシック"/>
            <family val="3"/>
            <charset val="128"/>
          </rPr>
          <t>１＝取立
２＝裏書譲渡
３＝割引き</t>
        </r>
      </text>
    </comment>
    <comment ref="H62" authorId="0">
      <text>
        <r>
          <rPr>
            <b/>
            <sz val="9"/>
            <color indexed="81"/>
            <rFont val="ＭＳ Ｐゴシック"/>
            <family val="3"/>
            <charset val="128"/>
          </rPr>
          <t>１＝取立
２＝裏書譲渡
３＝割引き</t>
        </r>
      </text>
    </comment>
    <comment ref="H63" authorId="0">
      <text>
        <r>
          <rPr>
            <b/>
            <sz val="9"/>
            <color indexed="81"/>
            <rFont val="ＭＳ Ｐゴシック"/>
            <family val="3"/>
            <charset val="128"/>
          </rPr>
          <t>１＝取立
２＝裏書譲渡
３＝割引き</t>
        </r>
      </text>
    </comment>
    <comment ref="H64" authorId="0">
      <text>
        <r>
          <rPr>
            <b/>
            <sz val="9"/>
            <color indexed="81"/>
            <rFont val="ＭＳ Ｐゴシック"/>
            <family val="3"/>
            <charset val="128"/>
          </rPr>
          <t>１＝取立
２＝裏書譲渡
３＝割引き</t>
        </r>
      </text>
    </comment>
    <comment ref="H65" authorId="0">
      <text>
        <r>
          <rPr>
            <b/>
            <sz val="9"/>
            <color indexed="81"/>
            <rFont val="ＭＳ Ｐゴシック"/>
            <family val="3"/>
            <charset val="128"/>
          </rPr>
          <t>１＝取立
２＝裏書譲渡
３＝割引き</t>
        </r>
      </text>
    </comment>
    <comment ref="H66" authorId="0">
      <text>
        <r>
          <rPr>
            <b/>
            <sz val="9"/>
            <color indexed="81"/>
            <rFont val="ＭＳ Ｐゴシック"/>
            <family val="3"/>
            <charset val="128"/>
          </rPr>
          <t>１＝取立
２＝裏書譲渡
３＝割引き</t>
        </r>
      </text>
    </comment>
    <comment ref="H67" authorId="0">
      <text>
        <r>
          <rPr>
            <b/>
            <sz val="9"/>
            <color indexed="81"/>
            <rFont val="ＭＳ Ｐゴシック"/>
            <family val="3"/>
            <charset val="128"/>
          </rPr>
          <t>１＝取立
２＝裏書譲渡
３＝割引き</t>
        </r>
      </text>
    </comment>
    <comment ref="H68" authorId="0">
      <text>
        <r>
          <rPr>
            <b/>
            <sz val="9"/>
            <color indexed="81"/>
            <rFont val="ＭＳ Ｐゴシック"/>
            <family val="3"/>
            <charset val="128"/>
          </rPr>
          <t>１＝取立
２＝裏書譲渡
３＝割引き</t>
        </r>
      </text>
    </comment>
    <comment ref="H69" authorId="0">
      <text>
        <r>
          <rPr>
            <b/>
            <sz val="9"/>
            <color indexed="81"/>
            <rFont val="ＭＳ Ｐゴシック"/>
            <family val="3"/>
            <charset val="128"/>
          </rPr>
          <t>１＝取立
２＝裏書譲渡
３＝割引き</t>
        </r>
      </text>
    </comment>
    <comment ref="H70" authorId="0">
      <text>
        <r>
          <rPr>
            <b/>
            <sz val="9"/>
            <color indexed="81"/>
            <rFont val="ＭＳ Ｐゴシック"/>
            <family val="3"/>
            <charset val="128"/>
          </rPr>
          <t>１＝取立
２＝裏書譲渡
３＝割引き</t>
        </r>
      </text>
    </comment>
    <comment ref="H71" authorId="0">
      <text>
        <r>
          <rPr>
            <b/>
            <sz val="9"/>
            <color indexed="81"/>
            <rFont val="ＭＳ Ｐゴシック"/>
            <family val="3"/>
            <charset val="128"/>
          </rPr>
          <t>１＝取立
２＝裏書譲渡
３＝割引き</t>
        </r>
      </text>
    </comment>
    <comment ref="H72" authorId="0">
      <text>
        <r>
          <rPr>
            <b/>
            <sz val="9"/>
            <color indexed="81"/>
            <rFont val="ＭＳ Ｐゴシック"/>
            <family val="3"/>
            <charset val="128"/>
          </rPr>
          <t>１＝取立
２＝裏書譲渡
３＝割引き</t>
        </r>
      </text>
    </comment>
    <comment ref="H73" authorId="0">
      <text>
        <r>
          <rPr>
            <b/>
            <sz val="9"/>
            <color indexed="81"/>
            <rFont val="ＭＳ Ｐゴシック"/>
            <family val="3"/>
            <charset val="128"/>
          </rPr>
          <t>１＝取立
２＝裏書譲渡
３＝割引き</t>
        </r>
      </text>
    </comment>
  </commentList>
</comments>
</file>

<file path=xl/comments2.xml><?xml version="1.0" encoding="utf-8"?>
<comments xmlns="http://schemas.openxmlformats.org/spreadsheetml/2006/main">
  <authors>
    <author>作成者</author>
  </authors>
  <commentList>
    <comment ref="E138" authorId="0">
      <text>
        <r>
          <rPr>
            <b/>
            <sz val="9"/>
            <color indexed="81"/>
            <rFont val="ＭＳ Ｐゴシック"/>
            <family val="3"/>
            <charset val="128"/>
          </rPr>
          <t>※入力漏れや誤り等によるエラー（金額の相違）があれば、その旨が表示されます。</t>
        </r>
      </text>
    </comment>
  </commentList>
</comments>
</file>

<file path=xl/sharedStrings.xml><?xml version="1.0" encoding="utf-8"?>
<sst xmlns="http://schemas.openxmlformats.org/spreadsheetml/2006/main" count="1172" uniqueCount="689">
  <si>
    <t>日付</t>
    <rPh sb="0" eb="2">
      <t>ヒヅケ</t>
    </rPh>
    <phoneticPr fontId="4"/>
  </si>
  <si>
    <t>借 方</t>
    <rPh sb="0" eb="1">
      <t>シャク</t>
    </rPh>
    <rPh sb="2" eb="3">
      <t>カタ</t>
    </rPh>
    <phoneticPr fontId="4"/>
  </si>
  <si>
    <t>貸 方</t>
    <rPh sb="0" eb="1">
      <t>カシ</t>
    </rPh>
    <rPh sb="2" eb="3">
      <t>カタ</t>
    </rPh>
    <phoneticPr fontId="4"/>
  </si>
  <si>
    <t>備      考</t>
    <rPh sb="0" eb="1">
      <t>ソナエ</t>
    </rPh>
    <rPh sb="7" eb="8">
      <t>コウ</t>
    </rPh>
    <phoneticPr fontId="4"/>
  </si>
  <si>
    <t>現金</t>
    <rPh sb="0" eb="2">
      <t>ゲンキン</t>
    </rPh>
    <phoneticPr fontId="1"/>
  </si>
  <si>
    <t>支払手数料</t>
    <rPh sb="0" eb="2">
      <t>シハライ</t>
    </rPh>
    <rPh sb="2" eb="5">
      <t>テスウリョウ</t>
    </rPh>
    <phoneticPr fontId="1"/>
  </si>
  <si>
    <t>諸会費</t>
    <rPh sb="0" eb="1">
      <t>ショ</t>
    </rPh>
    <rPh sb="1" eb="3">
      <t>カイヒ</t>
    </rPh>
    <phoneticPr fontId="1"/>
  </si>
  <si>
    <t>旅費交通費</t>
    <rPh sb="0" eb="2">
      <t>リョヒ</t>
    </rPh>
    <rPh sb="2" eb="5">
      <t>コウツウヒ</t>
    </rPh>
    <phoneticPr fontId="1"/>
  </si>
  <si>
    <t>消耗品費</t>
    <rPh sb="0" eb="2">
      <t>ショウモウ</t>
    </rPh>
    <rPh sb="2" eb="3">
      <t>ヒン</t>
    </rPh>
    <rPh sb="3" eb="4">
      <t>ヒ</t>
    </rPh>
    <phoneticPr fontId="1"/>
  </si>
  <si>
    <t>交際費</t>
    <rPh sb="0" eb="2">
      <t>コウサイ</t>
    </rPh>
    <rPh sb="2" eb="3">
      <t>ヒ</t>
    </rPh>
    <phoneticPr fontId="1"/>
  </si>
  <si>
    <t>運賃</t>
    <rPh sb="0" eb="2">
      <t>ウンチン</t>
    </rPh>
    <phoneticPr fontId="1"/>
  </si>
  <si>
    <t>燃料費</t>
    <rPh sb="0" eb="3">
      <t>ネンリョウヒ</t>
    </rPh>
    <phoneticPr fontId="1"/>
  </si>
  <si>
    <t>預り金</t>
    <rPh sb="0" eb="1">
      <t>アズカ</t>
    </rPh>
    <rPh sb="2" eb="3">
      <t>キン</t>
    </rPh>
    <phoneticPr fontId="1"/>
  </si>
  <si>
    <t>雑費</t>
    <rPh sb="0" eb="2">
      <t>ザッピ</t>
    </rPh>
    <phoneticPr fontId="1"/>
  </si>
  <si>
    <t>新聞図諸費</t>
    <rPh sb="0" eb="2">
      <t>シンブン</t>
    </rPh>
    <rPh sb="2" eb="3">
      <t>ト</t>
    </rPh>
    <rPh sb="3" eb="5">
      <t>ショヒ</t>
    </rPh>
    <phoneticPr fontId="1"/>
  </si>
  <si>
    <t>長期借入金</t>
    <rPh sb="0" eb="2">
      <t>チョウキ</t>
    </rPh>
    <rPh sb="2" eb="4">
      <t>カリイレ</t>
    </rPh>
    <rPh sb="4" eb="5">
      <t>キン</t>
    </rPh>
    <phoneticPr fontId="1"/>
  </si>
  <si>
    <t>支払利息</t>
    <rPh sb="0" eb="2">
      <t>シハライ</t>
    </rPh>
    <rPh sb="2" eb="4">
      <t>リソク</t>
    </rPh>
    <phoneticPr fontId="1"/>
  </si>
  <si>
    <t>通信費</t>
    <rPh sb="0" eb="3">
      <t>ツウシンヒ</t>
    </rPh>
    <phoneticPr fontId="1"/>
  </si>
  <si>
    <t>支払手形</t>
    <rPh sb="0" eb="2">
      <t>シハライ</t>
    </rPh>
    <rPh sb="2" eb="4">
      <t>テガタ</t>
    </rPh>
    <phoneticPr fontId="1"/>
  </si>
  <si>
    <t>買掛金</t>
    <rPh sb="0" eb="3">
      <t>カイカケキン</t>
    </rPh>
    <phoneticPr fontId="1"/>
  </si>
  <si>
    <t>受取手形</t>
    <rPh sb="0" eb="2">
      <t>ウケトリ</t>
    </rPh>
    <rPh sb="2" eb="4">
      <t>テガタ</t>
    </rPh>
    <phoneticPr fontId="1"/>
  </si>
  <si>
    <t>売掛金</t>
    <rPh sb="0" eb="2">
      <t>ウリカケ</t>
    </rPh>
    <rPh sb="2" eb="3">
      <t>キン</t>
    </rPh>
    <phoneticPr fontId="1"/>
  </si>
  <si>
    <t>有価証券</t>
    <rPh sb="0" eb="2">
      <t>ユウカ</t>
    </rPh>
    <rPh sb="2" eb="4">
      <t>ショウケン</t>
    </rPh>
    <phoneticPr fontId="1"/>
  </si>
  <si>
    <t>建物付属設備</t>
    <rPh sb="0" eb="2">
      <t>タテモノ</t>
    </rPh>
    <rPh sb="2" eb="4">
      <t>フゾク</t>
    </rPh>
    <rPh sb="4" eb="6">
      <t>セツビ</t>
    </rPh>
    <phoneticPr fontId="1"/>
  </si>
  <si>
    <t>機械装置</t>
    <rPh sb="0" eb="2">
      <t>キカイ</t>
    </rPh>
    <rPh sb="2" eb="4">
      <t>ソウチ</t>
    </rPh>
    <phoneticPr fontId="1"/>
  </si>
  <si>
    <t>車両運搬具</t>
    <rPh sb="0" eb="2">
      <t>シャリョウ</t>
    </rPh>
    <rPh sb="2" eb="4">
      <t>ウンパン</t>
    </rPh>
    <rPh sb="4" eb="5">
      <t>グ</t>
    </rPh>
    <phoneticPr fontId="1"/>
  </si>
  <si>
    <t>貸倒引当金</t>
    <rPh sb="0" eb="2">
      <t>カシダオレ</t>
    </rPh>
    <rPh sb="2" eb="4">
      <t>ヒキアテ</t>
    </rPh>
    <rPh sb="4" eb="5">
      <t>キン</t>
    </rPh>
    <phoneticPr fontId="1"/>
  </si>
  <si>
    <t>土地</t>
    <rPh sb="0" eb="2">
      <t>トチ</t>
    </rPh>
    <phoneticPr fontId="1"/>
  </si>
  <si>
    <t>―</t>
    <phoneticPr fontId="1"/>
  </si>
  <si>
    <t>事務用品費</t>
    <rPh sb="0" eb="2">
      <t>ジム</t>
    </rPh>
    <rPh sb="2" eb="4">
      <t>ヨウヒン</t>
    </rPh>
    <rPh sb="4" eb="5">
      <t>ヒ</t>
    </rPh>
    <phoneticPr fontId="1"/>
  </si>
  <si>
    <t>広告宣伝費</t>
    <rPh sb="0" eb="2">
      <t>コウコク</t>
    </rPh>
    <rPh sb="2" eb="5">
      <t>センデンヒ</t>
    </rPh>
    <phoneticPr fontId="1"/>
  </si>
  <si>
    <t>水道光熱費</t>
    <rPh sb="0" eb="2">
      <t>スイドウ</t>
    </rPh>
    <rPh sb="2" eb="5">
      <t>コウネツヒ</t>
    </rPh>
    <phoneticPr fontId="1"/>
  </si>
  <si>
    <t>保険料</t>
    <rPh sb="0" eb="3">
      <t>ホケンリョウ</t>
    </rPh>
    <phoneticPr fontId="1"/>
  </si>
  <si>
    <t>売上高</t>
    <rPh sb="0" eb="2">
      <t>ウリアゲ</t>
    </rPh>
    <rPh sb="2" eb="3">
      <t>ダカ</t>
    </rPh>
    <phoneticPr fontId="1"/>
  </si>
  <si>
    <t>内部売上高</t>
    <rPh sb="0" eb="2">
      <t>ナイブ</t>
    </rPh>
    <rPh sb="2" eb="4">
      <t>ウリアゲ</t>
    </rPh>
    <rPh sb="4" eb="5">
      <t>ダカ</t>
    </rPh>
    <phoneticPr fontId="1"/>
  </si>
  <si>
    <t>売上値引戻り高</t>
    <rPh sb="0" eb="2">
      <t>ウリアゲ</t>
    </rPh>
    <rPh sb="2" eb="4">
      <t>ネビ</t>
    </rPh>
    <rPh sb="4" eb="5">
      <t>モド</t>
    </rPh>
    <rPh sb="6" eb="7">
      <t>タカ</t>
    </rPh>
    <phoneticPr fontId="1"/>
  </si>
  <si>
    <t>売上割戻</t>
    <rPh sb="0" eb="2">
      <t>ウリアゲ</t>
    </rPh>
    <rPh sb="2" eb="4">
      <t>ワリモドシ</t>
    </rPh>
    <phoneticPr fontId="1"/>
  </si>
  <si>
    <t>期首棚卸高</t>
    <rPh sb="0" eb="2">
      <t>キシュ</t>
    </rPh>
    <rPh sb="2" eb="4">
      <t>タナオロシ</t>
    </rPh>
    <rPh sb="4" eb="5">
      <t>ダカ</t>
    </rPh>
    <phoneticPr fontId="1"/>
  </si>
  <si>
    <t>仕入高</t>
    <rPh sb="0" eb="2">
      <t>シイレ</t>
    </rPh>
    <rPh sb="2" eb="3">
      <t>ダカ</t>
    </rPh>
    <phoneticPr fontId="1"/>
  </si>
  <si>
    <t>内部仕入高</t>
    <rPh sb="0" eb="2">
      <t>ナイブ</t>
    </rPh>
    <rPh sb="2" eb="4">
      <t>シイレ</t>
    </rPh>
    <rPh sb="4" eb="5">
      <t>タカ</t>
    </rPh>
    <phoneticPr fontId="1"/>
  </si>
  <si>
    <t>仕入割戻</t>
    <rPh sb="0" eb="2">
      <t>シイレ</t>
    </rPh>
    <rPh sb="2" eb="4">
      <t>ワリモドシ</t>
    </rPh>
    <phoneticPr fontId="1"/>
  </si>
  <si>
    <t>仕入値引戻し高</t>
    <rPh sb="0" eb="2">
      <t>シイレ</t>
    </rPh>
    <rPh sb="2" eb="4">
      <t>ネビ</t>
    </rPh>
    <rPh sb="4" eb="5">
      <t>モド</t>
    </rPh>
    <rPh sb="6" eb="7">
      <t>タカ</t>
    </rPh>
    <phoneticPr fontId="1"/>
  </si>
  <si>
    <t>期末棚卸高</t>
    <rPh sb="0" eb="2">
      <t>キマツ</t>
    </rPh>
    <rPh sb="2" eb="4">
      <t>タナオロシ</t>
    </rPh>
    <rPh sb="4" eb="5">
      <t>ダカ</t>
    </rPh>
    <phoneticPr fontId="1"/>
  </si>
  <si>
    <t>期首材料棚卸高</t>
    <rPh sb="0" eb="2">
      <t>キシュ</t>
    </rPh>
    <rPh sb="2" eb="4">
      <t>ザイリョウ</t>
    </rPh>
    <rPh sb="4" eb="6">
      <t>タナオロシ</t>
    </rPh>
    <rPh sb="6" eb="7">
      <t>ダカ</t>
    </rPh>
    <phoneticPr fontId="1"/>
  </si>
  <si>
    <t>主要材料費</t>
    <rPh sb="0" eb="2">
      <t>シュヨウ</t>
    </rPh>
    <rPh sb="2" eb="5">
      <t>ザイリョウヒ</t>
    </rPh>
    <phoneticPr fontId="1"/>
  </si>
  <si>
    <t>補助材料費</t>
    <rPh sb="0" eb="2">
      <t>ホジョ</t>
    </rPh>
    <rPh sb="2" eb="5">
      <t>ザイリョウヒ</t>
    </rPh>
    <phoneticPr fontId="1"/>
  </si>
  <si>
    <t>材料仕入値引戻し高</t>
    <rPh sb="0" eb="2">
      <t>ザイリョウ</t>
    </rPh>
    <rPh sb="2" eb="4">
      <t>シイ</t>
    </rPh>
    <rPh sb="4" eb="6">
      <t>ネビ</t>
    </rPh>
    <rPh sb="6" eb="7">
      <t>モド</t>
    </rPh>
    <rPh sb="8" eb="9">
      <t>タカ</t>
    </rPh>
    <phoneticPr fontId="1"/>
  </si>
  <si>
    <t>期末材料棚卸高</t>
    <rPh sb="0" eb="2">
      <t>キマツ</t>
    </rPh>
    <rPh sb="2" eb="4">
      <t>ザイリョウ</t>
    </rPh>
    <rPh sb="4" eb="6">
      <t>タナオロシ</t>
    </rPh>
    <rPh sb="6" eb="7">
      <t>ダカ</t>
    </rPh>
    <phoneticPr fontId="1"/>
  </si>
  <si>
    <t>材料仕入割戻</t>
    <rPh sb="0" eb="2">
      <t>ザイリョウ</t>
    </rPh>
    <rPh sb="2" eb="4">
      <t>シイ</t>
    </rPh>
    <rPh sb="4" eb="6">
      <t>ワリモドシ</t>
    </rPh>
    <phoneticPr fontId="1"/>
  </si>
  <si>
    <t>賃金給料</t>
    <rPh sb="0" eb="2">
      <t>チンギン</t>
    </rPh>
    <rPh sb="2" eb="4">
      <t>キュウリョウ</t>
    </rPh>
    <phoneticPr fontId="1"/>
  </si>
  <si>
    <t>雑給</t>
    <rPh sb="0" eb="1">
      <t>ザツ</t>
    </rPh>
    <rPh sb="1" eb="2">
      <t>キュウ</t>
    </rPh>
    <phoneticPr fontId="1"/>
  </si>
  <si>
    <t>賞与</t>
    <rPh sb="0" eb="2">
      <t>ショウヨ</t>
    </rPh>
    <phoneticPr fontId="1"/>
  </si>
  <si>
    <t>退職金</t>
    <rPh sb="0" eb="3">
      <t>タイショクキン</t>
    </rPh>
    <phoneticPr fontId="1"/>
  </si>
  <si>
    <t>法定福利費</t>
    <rPh sb="0" eb="2">
      <t>ホウテイ</t>
    </rPh>
    <rPh sb="2" eb="4">
      <t>フクリ</t>
    </rPh>
    <rPh sb="4" eb="5">
      <t>ヒ</t>
    </rPh>
    <phoneticPr fontId="1"/>
  </si>
  <si>
    <t>福利厚生費</t>
    <rPh sb="0" eb="2">
      <t>フクリ</t>
    </rPh>
    <rPh sb="2" eb="5">
      <t>コウセイヒ</t>
    </rPh>
    <phoneticPr fontId="1"/>
  </si>
  <si>
    <t>賞与引当金繰入額</t>
    <rPh sb="0" eb="2">
      <t>ショウヨ</t>
    </rPh>
    <rPh sb="2" eb="4">
      <t>ヒキアテ</t>
    </rPh>
    <rPh sb="4" eb="5">
      <t>キン</t>
    </rPh>
    <rPh sb="5" eb="7">
      <t>クリイレ</t>
    </rPh>
    <rPh sb="7" eb="8">
      <t>ガク</t>
    </rPh>
    <phoneticPr fontId="1"/>
  </si>
  <si>
    <t>退職給与引当金繰入額</t>
    <rPh sb="0" eb="2">
      <t>タイショク</t>
    </rPh>
    <rPh sb="2" eb="4">
      <t>キュウヨ</t>
    </rPh>
    <rPh sb="4" eb="6">
      <t>ヒキアテ</t>
    </rPh>
    <rPh sb="6" eb="7">
      <t>キン</t>
    </rPh>
    <rPh sb="7" eb="9">
      <t>クリイレ</t>
    </rPh>
    <rPh sb="9" eb="10">
      <t>ガク</t>
    </rPh>
    <phoneticPr fontId="1"/>
  </si>
  <si>
    <t>外注加工賃</t>
    <rPh sb="0" eb="2">
      <t>ガイチュウ</t>
    </rPh>
    <rPh sb="2" eb="5">
      <t>カコウチン</t>
    </rPh>
    <phoneticPr fontId="1"/>
  </si>
  <si>
    <t>減価償却費</t>
    <rPh sb="0" eb="2">
      <t>ゲンカ</t>
    </rPh>
    <rPh sb="2" eb="4">
      <t>ショウキャク</t>
    </rPh>
    <rPh sb="4" eb="5">
      <t>ヒ</t>
    </rPh>
    <phoneticPr fontId="1"/>
  </si>
  <si>
    <t>賃借料</t>
    <rPh sb="0" eb="3">
      <t>チンシャクリョウ</t>
    </rPh>
    <phoneticPr fontId="1"/>
  </si>
  <si>
    <t>修繕費</t>
    <rPh sb="0" eb="3">
      <t>シュウゼンヒ</t>
    </rPh>
    <phoneticPr fontId="1"/>
  </si>
  <si>
    <t>租税公課</t>
    <rPh sb="0" eb="2">
      <t>ソゼイ</t>
    </rPh>
    <rPh sb="2" eb="4">
      <t>コウカ</t>
    </rPh>
    <phoneticPr fontId="1"/>
  </si>
  <si>
    <t>荷造包装費</t>
    <rPh sb="0" eb="2">
      <t>ニヅク</t>
    </rPh>
    <rPh sb="2" eb="4">
      <t>ホウソウ</t>
    </rPh>
    <rPh sb="4" eb="5">
      <t>ヒ</t>
    </rPh>
    <phoneticPr fontId="1"/>
  </si>
  <si>
    <t>地代家賃</t>
    <rPh sb="0" eb="2">
      <t>チダイ</t>
    </rPh>
    <rPh sb="2" eb="4">
      <t>ヤチン</t>
    </rPh>
    <phoneticPr fontId="1"/>
  </si>
  <si>
    <t>リース料</t>
    <rPh sb="3" eb="4">
      <t>リョウ</t>
    </rPh>
    <phoneticPr fontId="1"/>
  </si>
  <si>
    <t>他勘定振替高</t>
    <rPh sb="0" eb="1">
      <t>ホカ</t>
    </rPh>
    <rPh sb="1" eb="3">
      <t>カンジョウ</t>
    </rPh>
    <rPh sb="3" eb="5">
      <t>フリカエ</t>
    </rPh>
    <rPh sb="5" eb="6">
      <t>ダカ</t>
    </rPh>
    <phoneticPr fontId="1"/>
  </si>
  <si>
    <t>期首仕掛品棚卸高</t>
    <rPh sb="0" eb="2">
      <t>キシュ</t>
    </rPh>
    <rPh sb="2" eb="4">
      <t>シカカリ</t>
    </rPh>
    <rPh sb="4" eb="5">
      <t>ヒン</t>
    </rPh>
    <rPh sb="5" eb="7">
      <t>タナオロシ</t>
    </rPh>
    <rPh sb="7" eb="8">
      <t>タカ</t>
    </rPh>
    <phoneticPr fontId="1"/>
  </si>
  <si>
    <t>期末仕掛品棚卸高</t>
    <rPh sb="0" eb="2">
      <t>キマツ</t>
    </rPh>
    <rPh sb="2" eb="4">
      <t>シカカリ</t>
    </rPh>
    <rPh sb="4" eb="5">
      <t>ヒン</t>
    </rPh>
    <rPh sb="5" eb="7">
      <t>タナオロシ</t>
    </rPh>
    <rPh sb="7" eb="8">
      <t>タカ</t>
    </rPh>
    <phoneticPr fontId="1"/>
  </si>
  <si>
    <t>給与手当</t>
    <rPh sb="0" eb="2">
      <t>キュウヨ</t>
    </rPh>
    <rPh sb="2" eb="4">
      <t>テアテ</t>
    </rPh>
    <phoneticPr fontId="1"/>
  </si>
  <si>
    <t>外注費</t>
    <rPh sb="0" eb="3">
      <t>ガイチュウヒ</t>
    </rPh>
    <phoneticPr fontId="1"/>
  </si>
  <si>
    <t>調査研究費</t>
    <rPh sb="0" eb="2">
      <t>チョウサ</t>
    </rPh>
    <rPh sb="2" eb="5">
      <t>ケンキュウヒ</t>
    </rPh>
    <phoneticPr fontId="1"/>
  </si>
  <si>
    <t>営業債権貸倒償却</t>
    <rPh sb="0" eb="2">
      <t>エイギョウ</t>
    </rPh>
    <rPh sb="2" eb="4">
      <t>サイケン</t>
    </rPh>
    <rPh sb="4" eb="6">
      <t>カシダオレ</t>
    </rPh>
    <rPh sb="6" eb="8">
      <t>ショウキャク</t>
    </rPh>
    <phoneticPr fontId="1"/>
  </si>
  <si>
    <t>貸倒引当金繰入額</t>
    <rPh sb="0" eb="2">
      <t>カシダオレ</t>
    </rPh>
    <rPh sb="2" eb="4">
      <t>ヒキアテ</t>
    </rPh>
    <rPh sb="4" eb="5">
      <t>キン</t>
    </rPh>
    <rPh sb="5" eb="7">
      <t>クリイレ</t>
    </rPh>
    <rPh sb="7" eb="8">
      <t>ガク</t>
    </rPh>
    <phoneticPr fontId="1"/>
  </si>
  <si>
    <t>貸倒損失</t>
    <rPh sb="0" eb="2">
      <t>カシダオレ</t>
    </rPh>
    <rPh sb="2" eb="4">
      <t>ソンシツ</t>
    </rPh>
    <phoneticPr fontId="1"/>
  </si>
  <si>
    <t>受取利息</t>
    <rPh sb="0" eb="2">
      <t>ウケトリ</t>
    </rPh>
    <rPh sb="2" eb="4">
      <t>リソク</t>
    </rPh>
    <phoneticPr fontId="1"/>
  </si>
  <si>
    <t>受取配当金</t>
    <rPh sb="0" eb="2">
      <t>ウケトリ</t>
    </rPh>
    <rPh sb="2" eb="5">
      <t>ハイトウキン</t>
    </rPh>
    <phoneticPr fontId="1"/>
  </si>
  <si>
    <t>雑収入</t>
    <rPh sb="0" eb="1">
      <t>ザツ</t>
    </rPh>
    <rPh sb="1" eb="3">
      <t>シュウニュウ</t>
    </rPh>
    <phoneticPr fontId="1"/>
  </si>
  <si>
    <t>有価証券売却益</t>
    <rPh sb="0" eb="2">
      <t>ユウカ</t>
    </rPh>
    <rPh sb="2" eb="4">
      <t>ショウケン</t>
    </rPh>
    <rPh sb="4" eb="7">
      <t>バイキャクエキ</t>
    </rPh>
    <phoneticPr fontId="1"/>
  </si>
  <si>
    <t>仕入割引</t>
    <rPh sb="0" eb="2">
      <t>シイレ</t>
    </rPh>
    <rPh sb="2" eb="4">
      <t>ワリビキ</t>
    </rPh>
    <phoneticPr fontId="1"/>
  </si>
  <si>
    <t>有価証券売却損</t>
    <rPh sb="0" eb="2">
      <t>ユウカ</t>
    </rPh>
    <rPh sb="2" eb="4">
      <t>ショウケン</t>
    </rPh>
    <rPh sb="4" eb="7">
      <t>バイキャクゾン</t>
    </rPh>
    <phoneticPr fontId="1"/>
  </si>
  <si>
    <t>雑損失</t>
    <rPh sb="0" eb="1">
      <t>ザツ</t>
    </rPh>
    <rPh sb="1" eb="3">
      <t>ソンシツ</t>
    </rPh>
    <phoneticPr fontId="1"/>
  </si>
  <si>
    <t>手形売却損</t>
    <rPh sb="0" eb="2">
      <t>テガタ</t>
    </rPh>
    <rPh sb="2" eb="4">
      <t>バイキャク</t>
    </rPh>
    <rPh sb="4" eb="5">
      <t>ソン</t>
    </rPh>
    <phoneticPr fontId="1"/>
  </si>
  <si>
    <t>売上割引</t>
    <rPh sb="0" eb="2">
      <t>ウリアゲ</t>
    </rPh>
    <rPh sb="2" eb="4">
      <t>ワリビキ</t>
    </rPh>
    <phoneticPr fontId="1"/>
  </si>
  <si>
    <t>貸倒引当金戻入益</t>
    <rPh sb="0" eb="2">
      <t>カシダオレ</t>
    </rPh>
    <rPh sb="2" eb="4">
      <t>ヒキアテ</t>
    </rPh>
    <rPh sb="4" eb="5">
      <t>キン</t>
    </rPh>
    <rPh sb="5" eb="7">
      <t>モドシイレ</t>
    </rPh>
    <rPh sb="7" eb="8">
      <t>エキ</t>
    </rPh>
    <phoneticPr fontId="1"/>
  </si>
  <si>
    <t>固定資産売却損</t>
    <rPh sb="0" eb="2">
      <t>コテイ</t>
    </rPh>
    <rPh sb="2" eb="4">
      <t>シサン</t>
    </rPh>
    <rPh sb="4" eb="7">
      <t>バイキャクソン</t>
    </rPh>
    <phoneticPr fontId="1"/>
  </si>
  <si>
    <t>固定資産除却損</t>
    <rPh sb="0" eb="2">
      <t>コテイ</t>
    </rPh>
    <rPh sb="2" eb="4">
      <t>シサン</t>
    </rPh>
    <rPh sb="4" eb="6">
      <t>ジョキャク</t>
    </rPh>
    <rPh sb="6" eb="7">
      <t>ソン</t>
    </rPh>
    <phoneticPr fontId="1"/>
  </si>
  <si>
    <t>諸口</t>
    <rPh sb="0" eb="1">
      <t>ショ</t>
    </rPh>
    <rPh sb="1" eb="2">
      <t>クチ</t>
    </rPh>
    <phoneticPr fontId="1"/>
  </si>
  <si>
    <t>科目未設定</t>
    <rPh sb="0" eb="2">
      <t>カモク</t>
    </rPh>
    <rPh sb="2" eb="5">
      <t>ミセッテイ</t>
    </rPh>
    <phoneticPr fontId="1"/>
  </si>
  <si>
    <t>小口現金</t>
    <rPh sb="0" eb="2">
      <t>コグチ</t>
    </rPh>
    <rPh sb="2" eb="4">
      <t>ゲンキン</t>
    </rPh>
    <phoneticPr fontId="1"/>
  </si>
  <si>
    <t>当座預金</t>
    <rPh sb="0" eb="2">
      <t>トウザ</t>
    </rPh>
    <rPh sb="2" eb="4">
      <t>ヨキン</t>
    </rPh>
    <phoneticPr fontId="1"/>
  </si>
  <si>
    <t>通知預金</t>
    <rPh sb="0" eb="2">
      <t>ツウチ</t>
    </rPh>
    <rPh sb="2" eb="4">
      <t>ヨキン</t>
    </rPh>
    <phoneticPr fontId="1"/>
  </si>
  <si>
    <t>定期預金</t>
    <rPh sb="0" eb="2">
      <t>テイキ</t>
    </rPh>
    <rPh sb="2" eb="4">
      <t>ヨキン</t>
    </rPh>
    <phoneticPr fontId="1"/>
  </si>
  <si>
    <t>積立預金</t>
    <rPh sb="0" eb="2">
      <t>ツミタテ</t>
    </rPh>
    <rPh sb="2" eb="4">
      <t>ヨキン</t>
    </rPh>
    <phoneticPr fontId="1"/>
  </si>
  <si>
    <t>不渡り手形</t>
    <rPh sb="0" eb="2">
      <t>フワタ</t>
    </rPh>
    <rPh sb="3" eb="5">
      <t>テガタ</t>
    </rPh>
    <phoneticPr fontId="1"/>
  </si>
  <si>
    <t>商品</t>
    <rPh sb="0" eb="2">
      <t>ショウヒン</t>
    </rPh>
    <phoneticPr fontId="1"/>
  </si>
  <si>
    <t>製品</t>
    <rPh sb="0" eb="2">
      <t>セイヒン</t>
    </rPh>
    <phoneticPr fontId="1"/>
  </si>
  <si>
    <t>半製品</t>
    <rPh sb="0" eb="3">
      <t>ハンセイヒン</t>
    </rPh>
    <phoneticPr fontId="1"/>
  </si>
  <si>
    <t>原材料</t>
    <rPh sb="0" eb="3">
      <t>ゲンザイリョウ</t>
    </rPh>
    <phoneticPr fontId="1"/>
  </si>
  <si>
    <t>仕掛品</t>
    <rPh sb="0" eb="2">
      <t>シカカリ</t>
    </rPh>
    <rPh sb="2" eb="3">
      <t>ヒン</t>
    </rPh>
    <phoneticPr fontId="1"/>
  </si>
  <si>
    <t>貯蔵品</t>
    <rPh sb="0" eb="3">
      <t>チョゾウヒン</t>
    </rPh>
    <phoneticPr fontId="1"/>
  </si>
  <si>
    <t>前渡金</t>
    <rPh sb="0" eb="2">
      <t>マエワタ</t>
    </rPh>
    <rPh sb="2" eb="3">
      <t>キン</t>
    </rPh>
    <phoneticPr fontId="1"/>
  </si>
  <si>
    <t>短期貸付金</t>
    <rPh sb="0" eb="2">
      <t>タンキ</t>
    </rPh>
    <rPh sb="2" eb="4">
      <t>カシツケ</t>
    </rPh>
    <rPh sb="4" eb="5">
      <t>キン</t>
    </rPh>
    <phoneticPr fontId="1"/>
  </si>
  <si>
    <t>仮払金</t>
    <rPh sb="0" eb="2">
      <t>カリバライ</t>
    </rPh>
    <rPh sb="2" eb="3">
      <t>キン</t>
    </rPh>
    <phoneticPr fontId="1"/>
  </si>
  <si>
    <t>前払費用</t>
    <rPh sb="0" eb="2">
      <t>マエバラ</t>
    </rPh>
    <rPh sb="2" eb="4">
      <t>ヒヨウ</t>
    </rPh>
    <phoneticPr fontId="1"/>
  </si>
  <si>
    <t>未収入金</t>
    <rPh sb="0" eb="2">
      <t>ミシュウ</t>
    </rPh>
    <rPh sb="2" eb="4">
      <t>ニュウキン</t>
    </rPh>
    <phoneticPr fontId="1"/>
  </si>
  <si>
    <t>現金過不足</t>
    <rPh sb="0" eb="2">
      <t>ゲンキン</t>
    </rPh>
    <rPh sb="2" eb="5">
      <t>カブソク</t>
    </rPh>
    <phoneticPr fontId="1"/>
  </si>
  <si>
    <t>仮払消費税等</t>
    <rPh sb="0" eb="2">
      <t>カリバラ</t>
    </rPh>
    <rPh sb="2" eb="5">
      <t>ショウヒゼイ</t>
    </rPh>
    <rPh sb="5" eb="6">
      <t>トウ</t>
    </rPh>
    <phoneticPr fontId="1"/>
  </si>
  <si>
    <t>立替金</t>
    <rPh sb="0" eb="2">
      <t>タテカエ</t>
    </rPh>
    <rPh sb="2" eb="3">
      <t>キン</t>
    </rPh>
    <phoneticPr fontId="1"/>
  </si>
  <si>
    <t>未収収益</t>
    <rPh sb="0" eb="2">
      <t>ミシュウ</t>
    </rPh>
    <rPh sb="2" eb="4">
      <t>シュウエキ</t>
    </rPh>
    <phoneticPr fontId="1"/>
  </si>
  <si>
    <t>営業外受取手形</t>
    <rPh sb="0" eb="3">
      <t>エイギョウガイ</t>
    </rPh>
    <rPh sb="3" eb="5">
      <t>ウケトリ</t>
    </rPh>
    <rPh sb="5" eb="7">
      <t>テガタ</t>
    </rPh>
    <phoneticPr fontId="1"/>
  </si>
  <si>
    <t>貸倒引当金</t>
    <rPh sb="0" eb="1">
      <t>カ</t>
    </rPh>
    <rPh sb="1" eb="2">
      <t>ダオ</t>
    </rPh>
    <rPh sb="2" eb="4">
      <t>ヒキアテ</t>
    </rPh>
    <rPh sb="4" eb="5">
      <t>キン</t>
    </rPh>
    <phoneticPr fontId="1"/>
  </si>
  <si>
    <t>建物</t>
    <rPh sb="0" eb="2">
      <t>タテモノ</t>
    </rPh>
    <phoneticPr fontId="1"/>
  </si>
  <si>
    <t>構築物</t>
    <rPh sb="0" eb="3">
      <t>コウチクブツ</t>
    </rPh>
    <phoneticPr fontId="1"/>
  </si>
  <si>
    <t>工具器具備品</t>
    <rPh sb="0" eb="2">
      <t>コウグ</t>
    </rPh>
    <rPh sb="2" eb="4">
      <t>キグ</t>
    </rPh>
    <rPh sb="4" eb="6">
      <t>ビヒン</t>
    </rPh>
    <phoneticPr fontId="1"/>
  </si>
  <si>
    <t>リース資産</t>
    <rPh sb="3" eb="5">
      <t>シサン</t>
    </rPh>
    <phoneticPr fontId="1"/>
  </si>
  <si>
    <t>一括償却資産</t>
    <rPh sb="0" eb="2">
      <t>イッカツ</t>
    </rPh>
    <rPh sb="2" eb="4">
      <t>ショウキャク</t>
    </rPh>
    <rPh sb="4" eb="6">
      <t>シサン</t>
    </rPh>
    <phoneticPr fontId="1"/>
  </si>
  <si>
    <t>建設仮勘定</t>
    <rPh sb="0" eb="2">
      <t>ケンセツ</t>
    </rPh>
    <rPh sb="2" eb="5">
      <t>カリカンジョウ</t>
    </rPh>
    <phoneticPr fontId="1"/>
  </si>
  <si>
    <t>減価償却累計額</t>
    <rPh sb="0" eb="2">
      <t>ゲンカ</t>
    </rPh>
    <rPh sb="2" eb="4">
      <t>ショウキャク</t>
    </rPh>
    <rPh sb="4" eb="6">
      <t>ルイケイ</t>
    </rPh>
    <rPh sb="6" eb="7">
      <t>ガク</t>
    </rPh>
    <phoneticPr fontId="1"/>
  </si>
  <si>
    <t>借地権</t>
    <rPh sb="0" eb="3">
      <t>シャクチケン</t>
    </rPh>
    <phoneticPr fontId="1"/>
  </si>
  <si>
    <t>電話加入権</t>
    <rPh sb="0" eb="2">
      <t>デンワ</t>
    </rPh>
    <rPh sb="2" eb="5">
      <t>カニュウケン</t>
    </rPh>
    <phoneticPr fontId="1"/>
  </si>
  <si>
    <t>ソフトウエア</t>
    <phoneticPr fontId="1"/>
  </si>
  <si>
    <t>施設利用権</t>
    <rPh sb="0" eb="2">
      <t>シセツ</t>
    </rPh>
    <rPh sb="2" eb="5">
      <t>リヨウケン</t>
    </rPh>
    <phoneticPr fontId="1"/>
  </si>
  <si>
    <t>投資有価証券</t>
    <rPh sb="0" eb="2">
      <t>トウシ</t>
    </rPh>
    <rPh sb="2" eb="4">
      <t>ユウカ</t>
    </rPh>
    <rPh sb="4" eb="6">
      <t>ショウケン</t>
    </rPh>
    <phoneticPr fontId="1"/>
  </si>
  <si>
    <t>出資金</t>
    <rPh sb="0" eb="3">
      <t>シュッシキン</t>
    </rPh>
    <phoneticPr fontId="1"/>
  </si>
  <si>
    <t>長期貸付金</t>
    <rPh sb="0" eb="2">
      <t>チョウキ</t>
    </rPh>
    <rPh sb="2" eb="4">
      <t>カシツケ</t>
    </rPh>
    <rPh sb="4" eb="5">
      <t>キン</t>
    </rPh>
    <phoneticPr fontId="1"/>
  </si>
  <si>
    <t>差入保証金</t>
    <rPh sb="0" eb="2">
      <t>サシイレ</t>
    </rPh>
    <rPh sb="2" eb="5">
      <t>ホショウキン</t>
    </rPh>
    <phoneticPr fontId="1"/>
  </si>
  <si>
    <t>敷金</t>
    <rPh sb="0" eb="2">
      <t>シキキン</t>
    </rPh>
    <phoneticPr fontId="1"/>
  </si>
  <si>
    <t>保険積立金</t>
    <rPh sb="0" eb="2">
      <t>ホケン</t>
    </rPh>
    <rPh sb="2" eb="4">
      <t>ツミタテ</t>
    </rPh>
    <rPh sb="4" eb="5">
      <t>キン</t>
    </rPh>
    <phoneticPr fontId="1"/>
  </si>
  <si>
    <t>長期前払費用</t>
    <rPh sb="0" eb="2">
      <t>チョウキ</t>
    </rPh>
    <rPh sb="2" eb="4">
      <t>マエバラ</t>
    </rPh>
    <rPh sb="4" eb="6">
      <t>ヒヨウ</t>
    </rPh>
    <phoneticPr fontId="1"/>
  </si>
  <si>
    <t>長期繰延税金資産</t>
    <rPh sb="0" eb="2">
      <t>チョウキ</t>
    </rPh>
    <rPh sb="2" eb="4">
      <t>クリノベ</t>
    </rPh>
    <rPh sb="4" eb="6">
      <t>ゼイキン</t>
    </rPh>
    <rPh sb="6" eb="8">
      <t>シサン</t>
    </rPh>
    <phoneticPr fontId="1"/>
  </si>
  <si>
    <t>繰延資産</t>
    <rPh sb="0" eb="2">
      <t>クリノベ</t>
    </rPh>
    <rPh sb="2" eb="4">
      <t>シサン</t>
    </rPh>
    <phoneticPr fontId="1"/>
  </si>
  <si>
    <t>短期借入金</t>
    <rPh sb="0" eb="2">
      <t>タンキ</t>
    </rPh>
    <rPh sb="2" eb="4">
      <t>カリイレ</t>
    </rPh>
    <rPh sb="4" eb="5">
      <t>キン</t>
    </rPh>
    <phoneticPr fontId="1"/>
  </si>
  <si>
    <t>未払金</t>
    <rPh sb="0" eb="1">
      <t>ミ</t>
    </rPh>
    <rPh sb="1" eb="2">
      <t>バラ</t>
    </rPh>
    <rPh sb="2" eb="3">
      <t>キン</t>
    </rPh>
    <phoneticPr fontId="1"/>
  </si>
  <si>
    <t>未払費用</t>
    <rPh sb="0" eb="1">
      <t>ミ</t>
    </rPh>
    <rPh sb="1" eb="2">
      <t>バライ</t>
    </rPh>
    <rPh sb="2" eb="4">
      <t>ヒヨウ</t>
    </rPh>
    <phoneticPr fontId="1"/>
  </si>
  <si>
    <t>前受金</t>
    <rPh sb="0" eb="2">
      <t>マエウケ</t>
    </rPh>
    <rPh sb="2" eb="3">
      <t>キン</t>
    </rPh>
    <phoneticPr fontId="1"/>
  </si>
  <si>
    <t>借受金</t>
    <rPh sb="0" eb="2">
      <t>カリウケ</t>
    </rPh>
    <rPh sb="2" eb="3">
      <t>キン</t>
    </rPh>
    <phoneticPr fontId="1"/>
  </si>
  <si>
    <t>割引手形</t>
    <rPh sb="0" eb="2">
      <t>ワリビキ</t>
    </rPh>
    <rPh sb="2" eb="4">
      <t>テガタ</t>
    </rPh>
    <phoneticPr fontId="1"/>
  </si>
  <si>
    <t>借受消費税等</t>
    <rPh sb="0" eb="2">
      <t>カリウケ</t>
    </rPh>
    <rPh sb="2" eb="6">
      <t>ショウヒゼイトウ</t>
    </rPh>
    <phoneticPr fontId="1"/>
  </si>
  <si>
    <t>賞与引当金</t>
    <rPh sb="0" eb="2">
      <t>ショウヨ</t>
    </rPh>
    <rPh sb="2" eb="4">
      <t>ヒキアテ</t>
    </rPh>
    <rPh sb="4" eb="5">
      <t>キン</t>
    </rPh>
    <phoneticPr fontId="1"/>
  </si>
  <si>
    <t>未払消費税等</t>
    <rPh sb="0" eb="2">
      <t>ミバライ</t>
    </rPh>
    <rPh sb="2" eb="6">
      <t>ショウヒゼイトウ</t>
    </rPh>
    <phoneticPr fontId="1"/>
  </si>
  <si>
    <t>裏書手形</t>
    <rPh sb="0" eb="2">
      <t>ウラガキ</t>
    </rPh>
    <rPh sb="2" eb="4">
      <t>テガタ</t>
    </rPh>
    <phoneticPr fontId="1"/>
  </si>
  <si>
    <t>営業外支払手形</t>
    <rPh sb="0" eb="3">
      <t>エイギョウガイ</t>
    </rPh>
    <rPh sb="3" eb="5">
      <t>シハライ</t>
    </rPh>
    <rPh sb="5" eb="7">
      <t>テガタ</t>
    </rPh>
    <phoneticPr fontId="1"/>
  </si>
  <si>
    <t>受入保証金</t>
    <rPh sb="0" eb="2">
      <t>ウケイレ</t>
    </rPh>
    <rPh sb="2" eb="5">
      <t>ホショウキン</t>
    </rPh>
    <phoneticPr fontId="1"/>
  </si>
  <si>
    <t>長期預り金</t>
    <rPh sb="0" eb="2">
      <t>チョウキ</t>
    </rPh>
    <rPh sb="2" eb="3">
      <t>アズカ</t>
    </rPh>
    <rPh sb="4" eb="5">
      <t>キン</t>
    </rPh>
    <phoneticPr fontId="1"/>
  </si>
  <si>
    <t>リース債務</t>
    <rPh sb="3" eb="5">
      <t>サイム</t>
    </rPh>
    <phoneticPr fontId="1"/>
  </si>
  <si>
    <t>退職給与引当金</t>
    <rPh sb="0" eb="2">
      <t>タイショク</t>
    </rPh>
    <rPh sb="2" eb="4">
      <t>キュウヨ</t>
    </rPh>
    <rPh sb="4" eb="6">
      <t>ヒキアテ</t>
    </rPh>
    <rPh sb="6" eb="7">
      <t>キン</t>
    </rPh>
    <phoneticPr fontId="1"/>
  </si>
  <si>
    <t>退職給付引当金</t>
    <rPh sb="0" eb="2">
      <t>タイショク</t>
    </rPh>
    <rPh sb="2" eb="4">
      <t>キュウフ</t>
    </rPh>
    <rPh sb="4" eb="6">
      <t>ヒキアテ</t>
    </rPh>
    <rPh sb="6" eb="7">
      <t>キン</t>
    </rPh>
    <phoneticPr fontId="1"/>
  </si>
  <si>
    <t>長期繰延税金負債</t>
    <rPh sb="0" eb="2">
      <t>チョウキ</t>
    </rPh>
    <rPh sb="2" eb="4">
      <t>クリノベ</t>
    </rPh>
    <rPh sb="4" eb="6">
      <t>ゼイキン</t>
    </rPh>
    <rPh sb="6" eb="8">
      <t>フサイ</t>
    </rPh>
    <phoneticPr fontId="1"/>
  </si>
  <si>
    <t>本支店勘定</t>
    <rPh sb="0" eb="3">
      <t>ホンシテン</t>
    </rPh>
    <rPh sb="3" eb="5">
      <t>カンジョウ</t>
    </rPh>
    <phoneticPr fontId="1"/>
  </si>
  <si>
    <t>当期純損益金額</t>
    <rPh sb="0" eb="2">
      <t>トウキ</t>
    </rPh>
    <rPh sb="2" eb="5">
      <t>ジュンソンエキ</t>
    </rPh>
    <rPh sb="5" eb="7">
      <t>キンガク</t>
    </rPh>
    <phoneticPr fontId="1"/>
  </si>
  <si>
    <t>勘定科目</t>
    <rPh sb="0" eb="2">
      <t>カンジョウ</t>
    </rPh>
    <rPh sb="2" eb="4">
      <t>カモク</t>
    </rPh>
    <phoneticPr fontId="4"/>
  </si>
  <si>
    <t>番号</t>
    <rPh sb="0" eb="2">
      <t>バンゴウ</t>
    </rPh>
    <phoneticPr fontId="1"/>
  </si>
  <si>
    <t>名 称</t>
    <rPh sb="0" eb="1">
      <t>メイ</t>
    </rPh>
    <rPh sb="2" eb="3">
      <t>ショウ</t>
    </rPh>
    <phoneticPr fontId="1"/>
  </si>
  <si>
    <t>期首棚卸</t>
    <rPh sb="0" eb="4">
      <t>キシュタナオロシ</t>
    </rPh>
    <phoneticPr fontId="1"/>
  </si>
  <si>
    <t>期末棚卸</t>
    <rPh sb="0" eb="4">
      <t>キマツタナオロシ</t>
    </rPh>
    <phoneticPr fontId="1"/>
  </si>
  <si>
    <t>計</t>
    <rPh sb="0" eb="1">
      <t>ケイ</t>
    </rPh>
    <phoneticPr fontId="1"/>
  </si>
  <si>
    <t>売上金額</t>
    <rPh sb="0" eb="2">
      <t>ウリアゲ</t>
    </rPh>
    <rPh sb="2" eb="4">
      <t>キンガク</t>
    </rPh>
    <phoneticPr fontId="1"/>
  </si>
  <si>
    <t>売上原価</t>
    <rPh sb="0" eb="4">
      <t>ウリアゲゲンカ</t>
    </rPh>
    <phoneticPr fontId="1"/>
  </si>
  <si>
    <t>１月</t>
    <rPh sb="1" eb="2">
      <t>ガツ</t>
    </rPh>
    <phoneticPr fontId="1"/>
  </si>
  <si>
    <t>３月</t>
  </si>
  <si>
    <t>４月</t>
  </si>
  <si>
    <t>５月</t>
  </si>
  <si>
    <t>６月</t>
  </si>
  <si>
    <t>８月</t>
  </si>
  <si>
    <t>９月</t>
  </si>
  <si>
    <t>金　額</t>
    <rPh sb="0" eb="1">
      <t>キン</t>
    </rPh>
    <rPh sb="2" eb="3">
      <t>ガク</t>
    </rPh>
    <phoneticPr fontId="1"/>
  </si>
  <si>
    <t>売上</t>
    <rPh sb="0" eb="2">
      <t>ウリアゲ</t>
    </rPh>
    <phoneticPr fontId="1"/>
  </si>
  <si>
    <t>科目
番号</t>
    <rPh sb="0" eb="2">
      <t>カモク</t>
    </rPh>
    <rPh sb="3" eb="5">
      <t>バンゴウ</t>
    </rPh>
    <phoneticPr fontId="1"/>
  </si>
  <si>
    <t>勘定科目</t>
    <rPh sb="0" eb="2">
      <t>カンジョウ</t>
    </rPh>
    <rPh sb="2" eb="4">
      <t>カモク</t>
    </rPh>
    <phoneticPr fontId="1"/>
  </si>
  <si>
    <t>区分</t>
    <rPh sb="0" eb="2">
      <t>クブン</t>
    </rPh>
    <phoneticPr fontId="1"/>
  </si>
  <si>
    <t>仕入値引/割戻</t>
    <rPh sb="0" eb="2">
      <t>シイレ</t>
    </rPh>
    <rPh sb="2" eb="4">
      <t>ネビキ</t>
    </rPh>
    <rPh sb="5" eb="7">
      <t>ワリモド</t>
    </rPh>
    <phoneticPr fontId="1"/>
  </si>
  <si>
    <t>回収日</t>
    <rPh sb="0" eb="3">
      <t>カイシュウビ</t>
    </rPh>
    <phoneticPr fontId="1"/>
  </si>
  <si>
    <t>２月</t>
  </si>
  <si>
    <t>１２月</t>
  </si>
  <si>
    <t>備　考</t>
    <rPh sb="0" eb="1">
      <t>トモ</t>
    </rPh>
    <rPh sb="2" eb="3">
      <t>コウ</t>
    </rPh>
    <phoneticPr fontId="1"/>
  </si>
  <si>
    <t>相　手　先</t>
    <rPh sb="0" eb="1">
      <t>ソウ</t>
    </rPh>
    <rPh sb="2" eb="3">
      <t>テ</t>
    </rPh>
    <rPh sb="4" eb="5">
      <t>サキ</t>
    </rPh>
    <phoneticPr fontId="1"/>
  </si>
  <si>
    <t>月　計</t>
    <rPh sb="0" eb="1">
      <t>ツキ</t>
    </rPh>
    <rPh sb="2" eb="3">
      <t>ケイ</t>
    </rPh>
    <phoneticPr fontId="1"/>
  </si>
  <si>
    <t>―</t>
    <phoneticPr fontId="1"/>
  </si>
  <si>
    <t>月分</t>
    <rPh sb="0" eb="1">
      <t>ツキ</t>
    </rPh>
    <rPh sb="1" eb="2">
      <t>ブン</t>
    </rPh>
    <phoneticPr fontId="1"/>
  </si>
  <si>
    <t>７月</t>
    <rPh sb="1" eb="2">
      <t>ガツ</t>
    </rPh>
    <phoneticPr fontId="1"/>
  </si>
  <si>
    <t>１０月</t>
  </si>
  <si>
    <t>１１月</t>
  </si>
  <si>
    <t>前年分</t>
    <rPh sb="0" eb="2">
      <t>ゼンネン</t>
    </rPh>
    <rPh sb="2" eb="3">
      <t>ブン</t>
    </rPh>
    <phoneticPr fontId="1"/>
  </si>
  <si>
    <t>現金仕入</t>
    <rPh sb="0" eb="2">
      <t>ゲンキン</t>
    </rPh>
    <rPh sb="2" eb="4">
      <t>シイ</t>
    </rPh>
    <phoneticPr fontId="1"/>
  </si>
  <si>
    <t>科　目　内　容</t>
    <rPh sb="0" eb="1">
      <t>カ</t>
    </rPh>
    <rPh sb="2" eb="3">
      <t>メ</t>
    </rPh>
    <rPh sb="4" eb="5">
      <t>ウチ</t>
    </rPh>
    <rPh sb="6" eb="7">
      <t>ヨウ</t>
    </rPh>
    <phoneticPr fontId="1"/>
  </si>
  <si>
    <t>科目番号</t>
    <rPh sb="0" eb="2">
      <t>カモク</t>
    </rPh>
    <rPh sb="2" eb="4">
      <t>バンゴウ</t>
    </rPh>
    <phoneticPr fontId="1"/>
  </si>
  <si>
    <t>支払日</t>
    <rPh sb="0" eb="3">
      <t>シハライビ</t>
    </rPh>
    <phoneticPr fontId="1"/>
  </si>
  <si>
    <t>本年取引額</t>
    <rPh sb="0" eb="2">
      <t>ホンネン</t>
    </rPh>
    <rPh sb="2" eb="5">
      <t>トリヒキガク</t>
    </rPh>
    <phoneticPr fontId="1"/>
  </si>
  <si>
    <t>本年支払額</t>
    <rPh sb="0" eb="2">
      <t>ホンネン</t>
    </rPh>
    <rPh sb="2" eb="4">
      <t>シハライ</t>
    </rPh>
    <rPh sb="4" eb="5">
      <t>ガク</t>
    </rPh>
    <phoneticPr fontId="1"/>
  </si>
  <si>
    <t>本年買掛残額</t>
    <rPh sb="0" eb="2">
      <t>ホンネン</t>
    </rPh>
    <rPh sb="2" eb="4">
      <t>カイカケ</t>
    </rPh>
    <rPh sb="4" eb="6">
      <t>ザンガク</t>
    </rPh>
    <phoneticPr fontId="1"/>
  </si>
  <si>
    <t>前年買掛残額</t>
    <rPh sb="0" eb="2">
      <t>ゼンネン</t>
    </rPh>
    <rPh sb="2" eb="4">
      <t>カイカケ</t>
    </rPh>
    <rPh sb="4" eb="6">
      <t>ザンガク</t>
    </rPh>
    <phoneticPr fontId="1"/>
  </si>
  <si>
    <t>本年受入額</t>
    <rPh sb="0" eb="2">
      <t>ホンネン</t>
    </rPh>
    <rPh sb="2" eb="4">
      <t>ウケイレ</t>
    </rPh>
    <rPh sb="4" eb="5">
      <t>ガク</t>
    </rPh>
    <phoneticPr fontId="1"/>
  </si>
  <si>
    <t>000</t>
    <phoneticPr fontId="1"/>
  </si>
  <si>
    <t>前年売掛残額</t>
    <rPh sb="0" eb="2">
      <t>ゼンネン</t>
    </rPh>
    <rPh sb="2" eb="4">
      <t>ウリカケ</t>
    </rPh>
    <rPh sb="4" eb="6">
      <t>ザンガク</t>
    </rPh>
    <phoneticPr fontId="1"/>
  </si>
  <si>
    <t>本年売掛残額</t>
    <rPh sb="0" eb="2">
      <t>ホンネン</t>
    </rPh>
    <rPh sb="2" eb="4">
      <t>ウリカケ</t>
    </rPh>
    <rPh sb="4" eb="6">
      <t>ザンガク</t>
    </rPh>
    <phoneticPr fontId="1"/>
  </si>
  <si>
    <t>資産の部</t>
    <rPh sb="0" eb="2">
      <t>シサン</t>
    </rPh>
    <rPh sb="3" eb="4">
      <t>ブ</t>
    </rPh>
    <phoneticPr fontId="1"/>
  </si>
  <si>
    <t>１ 損益計算書科目</t>
    <rPh sb="2" eb="4">
      <t>ソンエキ</t>
    </rPh>
    <rPh sb="4" eb="7">
      <t>ケイサンショ</t>
    </rPh>
    <rPh sb="7" eb="9">
      <t>カモク</t>
    </rPh>
    <phoneticPr fontId="1"/>
  </si>
  <si>
    <t>２ 貸借対照表科目</t>
    <rPh sb="2" eb="4">
      <t>タイシャク</t>
    </rPh>
    <rPh sb="4" eb="7">
      <t>タイショウヒョウ</t>
    </rPh>
    <rPh sb="7" eb="9">
      <t>カモク</t>
    </rPh>
    <phoneticPr fontId="1"/>
  </si>
  <si>
    <t>現金売上</t>
    <rPh sb="0" eb="2">
      <t>ゲンキン</t>
    </rPh>
    <rPh sb="2" eb="4">
      <t>ウリアゲ</t>
    </rPh>
    <phoneticPr fontId="1"/>
  </si>
  <si>
    <t>売上（掛）</t>
    <rPh sb="0" eb="2">
      <t>ウリアゲ</t>
    </rPh>
    <rPh sb="3" eb="4">
      <t>カ</t>
    </rPh>
    <phoneticPr fontId="1"/>
  </si>
  <si>
    <t>仕入（掛）</t>
    <rPh sb="0" eb="2">
      <t>シイレ</t>
    </rPh>
    <rPh sb="3" eb="4">
      <t>カ</t>
    </rPh>
    <phoneticPr fontId="1"/>
  </si>
  <si>
    <t>内容等</t>
    <rPh sb="0" eb="3">
      <t>ナイヨウトウ</t>
    </rPh>
    <phoneticPr fontId="1"/>
  </si>
  <si>
    <t>商品、原材料の前期末在庫高</t>
    <rPh sb="0" eb="2">
      <t>ショウヒン</t>
    </rPh>
    <rPh sb="3" eb="6">
      <t>ゲンザイリョウ</t>
    </rPh>
    <rPh sb="7" eb="9">
      <t>ゼンキ</t>
    </rPh>
    <rPh sb="9" eb="10">
      <t>マツ</t>
    </rPh>
    <rPh sb="10" eb="12">
      <t>ザイコ</t>
    </rPh>
    <rPh sb="12" eb="13">
      <t>ダカ</t>
    </rPh>
    <phoneticPr fontId="1"/>
  </si>
  <si>
    <t>商品、原材料の今期末在庫高</t>
    <rPh sb="0" eb="2">
      <t>ショウヒン</t>
    </rPh>
    <rPh sb="3" eb="6">
      <t>ゲンザイリョウ</t>
    </rPh>
    <rPh sb="7" eb="8">
      <t>コン</t>
    </rPh>
    <rPh sb="8" eb="10">
      <t>キマツ</t>
    </rPh>
    <rPh sb="10" eb="12">
      <t>ザイコ</t>
    </rPh>
    <rPh sb="12" eb="13">
      <t>ダカ</t>
    </rPh>
    <phoneticPr fontId="1"/>
  </si>
  <si>
    <t>掛けによる仕入金額</t>
    <rPh sb="0" eb="1">
      <t>カ</t>
    </rPh>
    <rPh sb="5" eb="7">
      <t>シイレ</t>
    </rPh>
    <rPh sb="7" eb="9">
      <t>キンガク</t>
    </rPh>
    <phoneticPr fontId="1"/>
  </si>
  <si>
    <t>掛けによる売上金額</t>
    <rPh sb="0" eb="1">
      <t>カ</t>
    </rPh>
    <rPh sb="5" eb="7">
      <t>ウリアゲ</t>
    </rPh>
    <rPh sb="7" eb="9">
      <t>キンガク</t>
    </rPh>
    <phoneticPr fontId="1"/>
  </si>
  <si>
    <t>水道料、電気料、ガス代、灯油等の費用</t>
    <rPh sb="0" eb="2">
      <t>スイドウ</t>
    </rPh>
    <rPh sb="2" eb="3">
      <t>リョウ</t>
    </rPh>
    <rPh sb="4" eb="6">
      <t>デンキ</t>
    </rPh>
    <rPh sb="6" eb="7">
      <t>リョウ</t>
    </rPh>
    <rPh sb="10" eb="11">
      <t>ダイ</t>
    </rPh>
    <rPh sb="12" eb="15">
      <t>トウユトウ</t>
    </rPh>
    <rPh sb="16" eb="18">
      <t>ヒヨウ</t>
    </rPh>
    <phoneticPr fontId="1"/>
  </si>
  <si>
    <t>事業税、固定資産税、自動車税、不動産取得税、印紙税、消費税納付額等</t>
    <rPh sb="0" eb="3">
      <t>ジギョウゼイ</t>
    </rPh>
    <rPh sb="4" eb="6">
      <t>コテイ</t>
    </rPh>
    <rPh sb="6" eb="9">
      <t>シサンゼイ</t>
    </rPh>
    <rPh sb="10" eb="13">
      <t>ジドウシャ</t>
    </rPh>
    <rPh sb="13" eb="14">
      <t>ゼイ</t>
    </rPh>
    <rPh sb="15" eb="18">
      <t>フドウサン</t>
    </rPh>
    <rPh sb="18" eb="20">
      <t>シュトク</t>
    </rPh>
    <rPh sb="20" eb="21">
      <t>ゼイ</t>
    </rPh>
    <rPh sb="22" eb="25">
      <t>インシゼイ</t>
    </rPh>
    <rPh sb="26" eb="29">
      <t>ショウヒゼイ</t>
    </rPh>
    <rPh sb="29" eb="31">
      <t>ノウフ</t>
    </rPh>
    <rPh sb="31" eb="32">
      <t>ガク</t>
    </rPh>
    <rPh sb="32" eb="33">
      <t>トウ</t>
    </rPh>
    <phoneticPr fontId="1"/>
  </si>
  <si>
    <t>電車代、バス代、タクシー代、宿泊費等</t>
    <rPh sb="0" eb="2">
      <t>デンシャ</t>
    </rPh>
    <rPh sb="2" eb="3">
      <t>ダイ</t>
    </rPh>
    <rPh sb="6" eb="7">
      <t>ダイ</t>
    </rPh>
    <rPh sb="12" eb="13">
      <t>ダイ</t>
    </rPh>
    <rPh sb="14" eb="18">
      <t>シュクハクヒトウ</t>
    </rPh>
    <phoneticPr fontId="1"/>
  </si>
  <si>
    <t>電話料、切手代、電報料、インターネット回線使用料等</t>
    <rPh sb="0" eb="2">
      <t>デンワ</t>
    </rPh>
    <rPh sb="2" eb="3">
      <t>リョウ</t>
    </rPh>
    <rPh sb="4" eb="6">
      <t>キッテ</t>
    </rPh>
    <rPh sb="6" eb="7">
      <t>ダイ</t>
    </rPh>
    <rPh sb="8" eb="11">
      <t>デンポウリョウ</t>
    </rPh>
    <rPh sb="19" eb="21">
      <t>カイセン</t>
    </rPh>
    <rPh sb="21" eb="24">
      <t>シヨウリョウ</t>
    </rPh>
    <rPh sb="24" eb="25">
      <t>トウ</t>
    </rPh>
    <phoneticPr fontId="1"/>
  </si>
  <si>
    <t>取引先等を接待するために要する飲食費・中元・歳暮・旅行や遊興の費用</t>
    <rPh sb="0" eb="2">
      <t>トリヒキ</t>
    </rPh>
    <rPh sb="2" eb="4">
      <t>サキトウ</t>
    </rPh>
    <rPh sb="5" eb="7">
      <t>セッタイ</t>
    </rPh>
    <rPh sb="12" eb="13">
      <t>ヨウ</t>
    </rPh>
    <rPh sb="15" eb="18">
      <t>インショクヒ</t>
    </rPh>
    <rPh sb="19" eb="21">
      <t>チュウゲン</t>
    </rPh>
    <rPh sb="22" eb="24">
      <t>セイボ</t>
    </rPh>
    <rPh sb="25" eb="27">
      <t>リョコウ</t>
    </rPh>
    <rPh sb="28" eb="30">
      <t>ユウキョウ</t>
    </rPh>
    <rPh sb="31" eb="33">
      <t>ヒヨウ</t>
    </rPh>
    <phoneticPr fontId="1"/>
  </si>
  <si>
    <t>火災保険料や自動車保険料等</t>
    <rPh sb="0" eb="2">
      <t>カサイ</t>
    </rPh>
    <rPh sb="2" eb="5">
      <t>ホケンリョウ</t>
    </rPh>
    <rPh sb="6" eb="9">
      <t>ジドウシャ</t>
    </rPh>
    <rPh sb="9" eb="11">
      <t>ホケン</t>
    </rPh>
    <rPh sb="11" eb="13">
      <t>リョウトウ</t>
    </rPh>
    <phoneticPr fontId="1"/>
  </si>
  <si>
    <t>店舗や事業用資産の修理代金（内容や金額によっては減価償却が必要となります）</t>
    <rPh sb="0" eb="2">
      <t>テンポ</t>
    </rPh>
    <rPh sb="3" eb="6">
      <t>ジギョウヨウ</t>
    </rPh>
    <rPh sb="6" eb="8">
      <t>シサン</t>
    </rPh>
    <rPh sb="9" eb="11">
      <t>シュウリ</t>
    </rPh>
    <rPh sb="11" eb="13">
      <t>ダイキン</t>
    </rPh>
    <rPh sb="14" eb="16">
      <t>ナイヨウ</t>
    </rPh>
    <rPh sb="17" eb="19">
      <t>キンガク</t>
    </rPh>
    <rPh sb="24" eb="26">
      <t>ゲンカ</t>
    </rPh>
    <rPh sb="26" eb="28">
      <t>ショウキャク</t>
    </rPh>
    <rPh sb="29" eb="31">
      <t>ヒツヨウ</t>
    </rPh>
    <phoneticPr fontId="1"/>
  </si>
  <si>
    <t>帳簿類、文房具、ガソリン等の消耗品購入代金（10万円未満の少額備品を含む）</t>
    <rPh sb="0" eb="2">
      <t>チョウボ</t>
    </rPh>
    <rPh sb="2" eb="3">
      <t>ルイ</t>
    </rPh>
    <rPh sb="4" eb="7">
      <t>ブンボウグ</t>
    </rPh>
    <rPh sb="12" eb="13">
      <t>トウ</t>
    </rPh>
    <rPh sb="14" eb="16">
      <t>ショウモウ</t>
    </rPh>
    <rPh sb="16" eb="17">
      <t>ヒン</t>
    </rPh>
    <rPh sb="17" eb="19">
      <t>コウニュウ</t>
    </rPh>
    <rPh sb="19" eb="21">
      <t>ダイキン</t>
    </rPh>
    <rPh sb="24" eb="26">
      <t>マンエン</t>
    </rPh>
    <rPh sb="26" eb="28">
      <t>ミマン</t>
    </rPh>
    <rPh sb="29" eb="31">
      <t>ショウガク</t>
    </rPh>
    <rPh sb="31" eb="33">
      <t>ビヒン</t>
    </rPh>
    <rPh sb="34" eb="35">
      <t>フク</t>
    </rPh>
    <phoneticPr fontId="1"/>
  </si>
  <si>
    <t>事業主が負担する従業員の健康保険・厚生年金等の掛金、慰安・衛生等の費用</t>
    <rPh sb="0" eb="3">
      <t>ジギョウヌシ</t>
    </rPh>
    <rPh sb="4" eb="6">
      <t>フタン</t>
    </rPh>
    <rPh sb="8" eb="11">
      <t>ジュウギョウイン</t>
    </rPh>
    <rPh sb="12" eb="14">
      <t>ケンコウ</t>
    </rPh>
    <rPh sb="14" eb="16">
      <t>ホケン</t>
    </rPh>
    <rPh sb="17" eb="19">
      <t>コウセイ</t>
    </rPh>
    <rPh sb="19" eb="22">
      <t>ネンキントウ</t>
    </rPh>
    <rPh sb="23" eb="25">
      <t>カケキン</t>
    </rPh>
    <rPh sb="26" eb="28">
      <t>イアン</t>
    </rPh>
    <rPh sb="29" eb="31">
      <t>エイセイ</t>
    </rPh>
    <rPh sb="31" eb="32">
      <t>トウ</t>
    </rPh>
    <rPh sb="33" eb="35">
      <t>ヒヨウ</t>
    </rPh>
    <phoneticPr fontId="1"/>
  </si>
  <si>
    <t>事業場の支出で上記の区分に当てはまらない費用</t>
    <rPh sb="0" eb="3">
      <t>ジギョウジョウ</t>
    </rPh>
    <rPh sb="4" eb="6">
      <t>シシュツ</t>
    </rPh>
    <rPh sb="7" eb="9">
      <t>ジョウキ</t>
    </rPh>
    <rPh sb="10" eb="12">
      <t>クブン</t>
    </rPh>
    <rPh sb="13" eb="14">
      <t>ア</t>
    </rPh>
    <rPh sb="20" eb="22">
      <t>ヒヨウ</t>
    </rPh>
    <phoneticPr fontId="1"/>
  </si>
  <si>
    <t>従業員に対する給与・賞与</t>
    <rPh sb="0" eb="3">
      <t>ジュウギョウイン</t>
    </rPh>
    <rPh sb="4" eb="5">
      <t>タイ</t>
    </rPh>
    <rPh sb="7" eb="9">
      <t>キュウヨ</t>
    </rPh>
    <rPh sb="10" eb="12">
      <t>ショウヨ</t>
    </rPh>
    <phoneticPr fontId="1"/>
  </si>
  <si>
    <t>加工等、製造や建築・工事等の一部を外部の者に委託して支払った費用</t>
    <rPh sb="0" eb="2">
      <t>カコウ</t>
    </rPh>
    <rPh sb="2" eb="3">
      <t>トウ</t>
    </rPh>
    <rPh sb="4" eb="6">
      <t>セイゾウ</t>
    </rPh>
    <rPh sb="7" eb="9">
      <t>ケンチク</t>
    </rPh>
    <rPh sb="10" eb="12">
      <t>コウジ</t>
    </rPh>
    <rPh sb="12" eb="13">
      <t>トウ</t>
    </rPh>
    <rPh sb="14" eb="16">
      <t>イチブ</t>
    </rPh>
    <rPh sb="17" eb="19">
      <t>ガイブ</t>
    </rPh>
    <rPh sb="20" eb="21">
      <t>モノ</t>
    </rPh>
    <rPh sb="22" eb="24">
      <t>イタク</t>
    </rPh>
    <rPh sb="26" eb="28">
      <t>シハラ</t>
    </rPh>
    <rPh sb="30" eb="32">
      <t>ヒヨウ</t>
    </rPh>
    <phoneticPr fontId="1"/>
  </si>
  <si>
    <t>発生時</t>
    <rPh sb="0" eb="2">
      <t>ハッセイ</t>
    </rPh>
    <rPh sb="2" eb="3">
      <t>ジ</t>
    </rPh>
    <phoneticPr fontId="1"/>
  </si>
  <si>
    <t>受取時</t>
    <rPh sb="0" eb="2">
      <t>ウケトリ</t>
    </rPh>
    <rPh sb="2" eb="3">
      <t>ジ</t>
    </rPh>
    <phoneticPr fontId="1"/>
  </si>
  <si>
    <t>支払時</t>
    <rPh sb="0" eb="2">
      <t>シハライ</t>
    </rPh>
    <rPh sb="2" eb="3">
      <t>ジ</t>
    </rPh>
    <phoneticPr fontId="1"/>
  </si>
  <si>
    <t>―</t>
    <phoneticPr fontId="1"/>
  </si>
  <si>
    <t>借方</t>
    <rPh sb="0" eb="2">
      <t>カリカタ</t>
    </rPh>
    <phoneticPr fontId="1"/>
  </si>
  <si>
    <t>出納帳への金額記載</t>
    <rPh sb="0" eb="3">
      <t>スイトウチョウ</t>
    </rPh>
    <rPh sb="5" eb="7">
      <t>キンガク</t>
    </rPh>
    <rPh sb="7" eb="9">
      <t>キサイ</t>
    </rPh>
    <phoneticPr fontId="1"/>
  </si>
  <si>
    <t>(貸方)</t>
    <rPh sb="1" eb="3">
      <t>カシカタ</t>
    </rPh>
    <phoneticPr fontId="1"/>
  </si>
  <si>
    <t>貸方</t>
    <rPh sb="0" eb="2">
      <t>カシカタ</t>
    </rPh>
    <phoneticPr fontId="1"/>
  </si>
  <si>
    <t>(借方)</t>
    <rPh sb="1" eb="3">
      <t>カリカタ</t>
    </rPh>
    <phoneticPr fontId="1"/>
  </si>
  <si>
    <t>現金等で即時に支払いした仕入の金額</t>
    <rPh sb="0" eb="2">
      <t>ゲンキン</t>
    </rPh>
    <rPh sb="2" eb="3">
      <t>トウ</t>
    </rPh>
    <rPh sb="4" eb="6">
      <t>ソクジ</t>
    </rPh>
    <rPh sb="7" eb="9">
      <t>シハライ</t>
    </rPh>
    <rPh sb="12" eb="14">
      <t>シイレ</t>
    </rPh>
    <rPh sb="15" eb="17">
      <t>キンガク</t>
    </rPh>
    <phoneticPr fontId="1"/>
  </si>
  <si>
    <t>別途処理します</t>
    <rPh sb="0" eb="2">
      <t>ベット</t>
    </rPh>
    <rPh sb="2" eb="4">
      <t>ショリ</t>
    </rPh>
    <phoneticPr fontId="1"/>
  </si>
  <si>
    <t>金額等</t>
    <rPh sb="0" eb="3">
      <t>キンガクトウ</t>
    </rPh>
    <phoneticPr fontId="1"/>
  </si>
  <si>
    <t>回収/支払時</t>
    <rPh sb="0" eb="2">
      <t>カイシュウ</t>
    </rPh>
    <rPh sb="3" eb="5">
      <t>シハライ</t>
    </rPh>
    <rPh sb="5" eb="6">
      <t>ジ</t>
    </rPh>
    <phoneticPr fontId="1"/>
  </si>
  <si>
    <t>回収日</t>
    <rPh sb="0" eb="2">
      <t>カイシュウ</t>
    </rPh>
    <rPh sb="2" eb="3">
      <t>ビ</t>
    </rPh>
    <phoneticPr fontId="1"/>
  </si>
  <si>
    <t>※掛仕入発生時に仕入帳に記載</t>
    <rPh sb="1" eb="2">
      <t>カ</t>
    </rPh>
    <rPh sb="2" eb="4">
      <t>シイレ</t>
    </rPh>
    <rPh sb="4" eb="6">
      <t>ハッセイ</t>
    </rPh>
    <rPh sb="6" eb="7">
      <t>ジ</t>
    </rPh>
    <rPh sb="8" eb="10">
      <t>シイレ</t>
    </rPh>
    <rPh sb="10" eb="11">
      <t>チョウ</t>
    </rPh>
    <rPh sb="12" eb="14">
      <t>キサイ</t>
    </rPh>
    <phoneticPr fontId="1"/>
  </si>
  <si>
    <t>※掛売り発生時に売上帳に記載</t>
    <rPh sb="1" eb="2">
      <t>カ</t>
    </rPh>
    <rPh sb="2" eb="3">
      <t>ウ</t>
    </rPh>
    <rPh sb="4" eb="6">
      <t>ハッセイ</t>
    </rPh>
    <rPh sb="6" eb="7">
      <t>ジ</t>
    </rPh>
    <rPh sb="8" eb="11">
      <t>ウリアゲチョウ</t>
    </rPh>
    <rPh sb="10" eb="11">
      <t>チョウ</t>
    </rPh>
    <rPh sb="12" eb="14">
      <t>キサイ</t>
    </rPh>
    <phoneticPr fontId="1"/>
  </si>
  <si>
    <t>留意事項</t>
    <rPh sb="0" eb="2">
      <t>リュウイ</t>
    </rPh>
    <rPh sb="2" eb="4">
      <t>ジコウ</t>
    </rPh>
    <phoneticPr fontId="1"/>
  </si>
  <si>
    <t>※出納帳に同様</t>
    <rPh sb="1" eb="4">
      <t>スイトウチョウ</t>
    </rPh>
    <rPh sb="5" eb="7">
      <t>ドウヨウ</t>
    </rPh>
    <phoneticPr fontId="1"/>
  </si>
  <si>
    <t>※出納帳による</t>
    <rPh sb="1" eb="4">
      <t>スイトウチョウ</t>
    </rPh>
    <phoneticPr fontId="1"/>
  </si>
  <si>
    <t>○ 金銭出納帳</t>
    <rPh sb="2" eb="4">
      <t>キンセン</t>
    </rPh>
    <rPh sb="4" eb="7">
      <t>スイトウチョウ</t>
    </rPh>
    <phoneticPr fontId="4"/>
  </si>
  <si>
    <t>内　　　　容</t>
    <rPh sb="0" eb="1">
      <t>ウチ</t>
    </rPh>
    <rPh sb="5" eb="6">
      <t>カタチ</t>
    </rPh>
    <phoneticPr fontId="4"/>
  </si>
  <si>
    <t>残　高</t>
    <rPh sb="0" eb="1">
      <t>ザン</t>
    </rPh>
    <rPh sb="2" eb="3">
      <t>タカ</t>
    </rPh>
    <phoneticPr fontId="4"/>
  </si>
  <si>
    <t>番号</t>
    <rPh sb="0" eb="2">
      <t>バンゴウ</t>
    </rPh>
    <phoneticPr fontId="1"/>
  </si>
  <si>
    <t>科目名</t>
    <rPh sb="0" eb="2">
      <t>カモク</t>
    </rPh>
    <rPh sb="2" eb="3">
      <t>メイ</t>
    </rPh>
    <phoneticPr fontId="1"/>
  </si>
  <si>
    <t>―</t>
    <phoneticPr fontId="1"/>
  </si>
  <si>
    <t>資産の部計</t>
    <rPh sb="0" eb="2">
      <t>シサン</t>
    </rPh>
    <rPh sb="3" eb="4">
      <t>ブ</t>
    </rPh>
    <rPh sb="4" eb="5">
      <t>ケイ</t>
    </rPh>
    <phoneticPr fontId="1"/>
  </si>
  <si>
    <t>資本・負債の部計</t>
    <rPh sb="0" eb="2">
      <t>シホン</t>
    </rPh>
    <rPh sb="3" eb="5">
      <t>フサイ</t>
    </rPh>
    <rPh sb="6" eb="7">
      <t>ブ</t>
    </rPh>
    <rPh sb="7" eb="8">
      <t>ケイ</t>
    </rPh>
    <phoneticPr fontId="1"/>
  </si>
  <si>
    <t>氏　名</t>
    <rPh sb="0" eb="1">
      <t>シ</t>
    </rPh>
    <rPh sb="2" eb="3">
      <t>メイ</t>
    </rPh>
    <phoneticPr fontId="1"/>
  </si>
  <si>
    <t>期首(前期末)金額</t>
    <rPh sb="0" eb="2">
      <t>キシュ</t>
    </rPh>
    <rPh sb="3" eb="5">
      <t>ゼンキ</t>
    </rPh>
    <rPh sb="5" eb="6">
      <t>マツ</t>
    </rPh>
    <rPh sb="7" eb="9">
      <t>キンガク</t>
    </rPh>
    <phoneticPr fontId="1"/>
  </si>
  <si>
    <r>
      <t xml:space="preserve">売上/仕入帳 </t>
    </r>
    <r>
      <rPr>
        <sz val="11"/>
        <color theme="1"/>
        <rFont val="ＭＳ Ｐゴシック"/>
        <family val="3"/>
        <charset val="128"/>
      </rPr>
      <t>〃</t>
    </r>
    <r>
      <rPr>
        <sz val="11"/>
        <color theme="1"/>
        <rFont val="HG正楷書体-PRO"/>
        <family val="4"/>
        <charset val="128"/>
      </rPr>
      <t xml:space="preserve"> </t>
    </r>
    <rPh sb="0" eb="2">
      <t>ウリアゲ</t>
    </rPh>
    <rPh sb="3" eb="5">
      <t>シイレ</t>
    </rPh>
    <rPh sb="5" eb="6">
      <t>チョウ</t>
    </rPh>
    <phoneticPr fontId="1"/>
  </si>
  <si>
    <t>　※出納帳、預金元</t>
    <rPh sb="2" eb="4">
      <t>スイトウ</t>
    </rPh>
    <rPh sb="4" eb="5">
      <t>チョウ</t>
    </rPh>
    <rPh sb="6" eb="8">
      <t>ヨキン</t>
    </rPh>
    <rPh sb="8" eb="9">
      <t>モト</t>
    </rPh>
    <phoneticPr fontId="1"/>
  </si>
  <si>
    <t>　　帳等への金額記</t>
    <rPh sb="2" eb="3">
      <t>チョウ</t>
    </rPh>
    <rPh sb="3" eb="4">
      <t>トウ</t>
    </rPh>
    <rPh sb="6" eb="8">
      <t>キンガク</t>
    </rPh>
    <rPh sb="8" eb="9">
      <t>キ</t>
    </rPh>
    <phoneticPr fontId="1"/>
  </si>
  <si>
    <t>　　載箇所概説です。</t>
    <rPh sb="2" eb="3">
      <t>ノ</t>
    </rPh>
    <rPh sb="3" eb="5">
      <t>カショ</t>
    </rPh>
    <rPh sb="5" eb="7">
      <t>ガイセツ</t>
    </rPh>
    <phoneticPr fontId="1"/>
  </si>
  <si>
    <t>　　詳細は説明シー</t>
    <rPh sb="2" eb="4">
      <t>ショウサイ</t>
    </rPh>
    <rPh sb="5" eb="7">
      <t>セツメイ</t>
    </rPh>
    <phoneticPr fontId="1"/>
  </si>
  <si>
    <t>　　を参照してくだ</t>
    <rPh sb="3" eb="5">
      <t>サンショウ</t>
    </rPh>
    <phoneticPr fontId="1"/>
  </si>
  <si>
    <t>　　さい。</t>
    <phoneticPr fontId="1"/>
  </si>
  <si>
    <t>１～３番の網掛け欄に必要項目を入力してください。</t>
    <rPh sb="3" eb="4">
      <t>バン</t>
    </rPh>
    <rPh sb="5" eb="7">
      <t>アミカ</t>
    </rPh>
    <rPh sb="8" eb="9">
      <t>ラン</t>
    </rPh>
    <rPh sb="10" eb="12">
      <t>ヒツヨウ</t>
    </rPh>
    <rPh sb="12" eb="14">
      <t>コウモク</t>
    </rPh>
    <rPh sb="15" eb="17">
      <t>ニュウリョク</t>
    </rPh>
    <phoneticPr fontId="1"/>
  </si>
  <si>
    <t>１</t>
    <phoneticPr fontId="1"/>
  </si>
  <si>
    <t>使用年度</t>
    <rPh sb="0" eb="2">
      <t>シヨウ</t>
    </rPh>
    <rPh sb="2" eb="4">
      <t>ネンド</t>
    </rPh>
    <phoneticPr fontId="1"/>
  </si>
  <si>
    <t>２</t>
    <phoneticPr fontId="1"/>
  </si>
  <si>
    <t>使用者氏名（名称）</t>
    <rPh sb="0" eb="3">
      <t>シヨウシャ</t>
    </rPh>
    <rPh sb="3" eb="5">
      <t>シメイ</t>
    </rPh>
    <rPh sb="6" eb="8">
      <t>メイショウ</t>
    </rPh>
    <phoneticPr fontId="1"/>
  </si>
  <si>
    <t>３</t>
    <phoneticPr fontId="1"/>
  </si>
  <si>
    <t>資産負債の前期末金額（単位：円）</t>
    <rPh sb="0" eb="2">
      <t>シサン</t>
    </rPh>
    <rPh sb="2" eb="4">
      <t>フサイ</t>
    </rPh>
    <rPh sb="5" eb="7">
      <t>ゼンキ</t>
    </rPh>
    <rPh sb="7" eb="8">
      <t>マツ</t>
    </rPh>
    <rPh sb="8" eb="10">
      <t>キンガク</t>
    </rPh>
    <rPh sb="11" eb="13">
      <t>タンイ</t>
    </rPh>
    <rPh sb="14" eb="15">
      <t>エン</t>
    </rPh>
    <phoneticPr fontId="1"/>
  </si>
  <si>
    <t>※空欄には、「科目一覧シート」で適宜の科目を設定できます。</t>
    <rPh sb="1" eb="3">
      <t>クウラン</t>
    </rPh>
    <rPh sb="7" eb="9">
      <t>カモク</t>
    </rPh>
    <rPh sb="9" eb="11">
      <t>イチラン</t>
    </rPh>
    <rPh sb="16" eb="18">
      <t>テキギ</t>
    </rPh>
    <rPh sb="19" eb="21">
      <t>カモク</t>
    </rPh>
    <rPh sb="22" eb="24">
      <t>セッテイ</t>
    </rPh>
    <phoneticPr fontId="1"/>
  </si>
  <si>
    <t>―</t>
    <phoneticPr fontId="1"/>
  </si>
  <si>
    <r>
      <t>上記売上の値引き又は返品の金額　</t>
    </r>
    <r>
      <rPr>
        <sz val="10"/>
        <color theme="1"/>
        <rFont val="HG丸ｺﾞｼｯｸM-PRO"/>
        <family val="3"/>
        <charset val="128"/>
      </rPr>
      <t>※現金売上の返品（返金）の際のみ使用</t>
    </r>
    <rPh sb="0" eb="2">
      <t>ジョウキ</t>
    </rPh>
    <rPh sb="2" eb="4">
      <t>ウリアゲ</t>
    </rPh>
    <rPh sb="5" eb="7">
      <t>ネビ</t>
    </rPh>
    <rPh sb="8" eb="9">
      <t>マタ</t>
    </rPh>
    <rPh sb="10" eb="12">
      <t>ヘンピン</t>
    </rPh>
    <rPh sb="13" eb="15">
      <t>キンガク</t>
    </rPh>
    <rPh sb="17" eb="19">
      <t>ゲンキン</t>
    </rPh>
    <rPh sb="19" eb="21">
      <t>ウリアゲ</t>
    </rPh>
    <rPh sb="22" eb="24">
      <t>ヘンピン</t>
    </rPh>
    <rPh sb="25" eb="27">
      <t>ヘンキン</t>
    </rPh>
    <rPh sb="29" eb="30">
      <t>サイ</t>
    </rPh>
    <rPh sb="32" eb="34">
      <t>シヨウ</t>
    </rPh>
    <phoneticPr fontId="1"/>
  </si>
  <si>
    <t>○ 売 上 ( 売 掛 ) 帳</t>
    <rPh sb="2" eb="3">
      <t>バイ</t>
    </rPh>
    <rPh sb="4" eb="5">
      <t>カミ</t>
    </rPh>
    <rPh sb="8" eb="9">
      <t>バイ</t>
    </rPh>
    <rPh sb="10" eb="11">
      <t>カカリ</t>
    </rPh>
    <rPh sb="14" eb="15">
      <t>チョウ</t>
    </rPh>
    <phoneticPr fontId="1"/>
  </si>
  <si>
    <t>○ 仕 入 ( 買 掛 ) 帳</t>
    <rPh sb="2" eb="3">
      <t>ツコウ</t>
    </rPh>
    <rPh sb="4" eb="5">
      <t>ニュウ</t>
    </rPh>
    <rPh sb="8" eb="9">
      <t>バイ</t>
    </rPh>
    <rPh sb="10" eb="11">
      <t>カカリ</t>
    </rPh>
    <rPh sb="14" eb="15">
      <t>チョウ</t>
    </rPh>
    <phoneticPr fontId="1"/>
  </si>
  <si>
    <t>月</t>
    <rPh sb="0" eb="1">
      <t>ツキ</t>
    </rPh>
    <phoneticPr fontId="1"/>
  </si>
  <si>
    <t>日</t>
    <rPh sb="0" eb="1">
      <t>ヒ</t>
    </rPh>
    <phoneticPr fontId="1"/>
  </si>
  <si>
    <t>請求(締)日</t>
    <rPh sb="0" eb="2">
      <t>セイキュウ</t>
    </rPh>
    <rPh sb="3" eb="4">
      <t>シ</t>
    </rPh>
    <rPh sb="5" eb="6">
      <t>ヒ</t>
    </rPh>
    <phoneticPr fontId="1"/>
  </si>
  <si>
    <t xml:space="preserve">前月からの繰越高 </t>
    <rPh sb="0" eb="2">
      <t>ゼンゲツ</t>
    </rPh>
    <rPh sb="5" eb="7">
      <t>クリコシ</t>
    </rPh>
    <rPh sb="7" eb="8">
      <t>ダカ</t>
    </rPh>
    <phoneticPr fontId="1"/>
  </si>
  <si>
    <t>　各部の合計額及び元入金は自動入力されます。</t>
    <rPh sb="1" eb="2">
      <t>カク</t>
    </rPh>
    <rPh sb="2" eb="3">
      <t>ブ</t>
    </rPh>
    <rPh sb="4" eb="6">
      <t>ゴウケイ</t>
    </rPh>
    <rPh sb="6" eb="7">
      <t>ガク</t>
    </rPh>
    <rPh sb="7" eb="8">
      <t>オヨ</t>
    </rPh>
    <rPh sb="9" eb="10">
      <t>モト</t>
    </rPh>
    <rPh sb="10" eb="11">
      <t>イ</t>
    </rPh>
    <rPh sb="11" eb="12">
      <t>キン</t>
    </rPh>
    <rPh sb="13" eb="15">
      <t>ジドウ</t>
    </rPh>
    <rPh sb="15" eb="17">
      <t>ニュウリョク</t>
    </rPh>
    <phoneticPr fontId="1"/>
  </si>
  <si>
    <r>
      <t>上記仕入の値引き又は返品の金額　</t>
    </r>
    <r>
      <rPr>
        <sz val="10"/>
        <color theme="1"/>
        <rFont val="HG丸ｺﾞｼｯｸM-PRO"/>
        <family val="3"/>
        <charset val="128"/>
      </rPr>
      <t>※現金仕入の値引（割戻）の際のみ使用</t>
    </r>
    <rPh sb="0" eb="2">
      <t>ジョウキ</t>
    </rPh>
    <rPh sb="2" eb="4">
      <t>シイレ</t>
    </rPh>
    <rPh sb="5" eb="7">
      <t>ネビ</t>
    </rPh>
    <rPh sb="8" eb="9">
      <t>マタ</t>
    </rPh>
    <rPh sb="10" eb="12">
      <t>ヘンピン</t>
    </rPh>
    <rPh sb="13" eb="15">
      <t>キンガク</t>
    </rPh>
    <rPh sb="19" eb="21">
      <t>シイレ</t>
    </rPh>
    <rPh sb="22" eb="24">
      <t>ネビ</t>
    </rPh>
    <rPh sb="25" eb="27">
      <t>ワリモドシ</t>
    </rPh>
    <phoneticPr fontId="1"/>
  </si>
  <si>
    <t>　追加に際しては、一覧表のシート下部に基本設定科目がありますので、参照の上で</t>
    <rPh sb="1" eb="3">
      <t>ツイカ</t>
    </rPh>
    <rPh sb="4" eb="5">
      <t>サイ</t>
    </rPh>
    <rPh sb="9" eb="11">
      <t>イチラン</t>
    </rPh>
    <rPh sb="11" eb="12">
      <t>ヒョウ</t>
    </rPh>
    <rPh sb="16" eb="18">
      <t>カブ</t>
    </rPh>
    <rPh sb="19" eb="21">
      <t>キホン</t>
    </rPh>
    <rPh sb="21" eb="23">
      <t>セッテイ</t>
    </rPh>
    <rPh sb="23" eb="25">
      <t>カモク</t>
    </rPh>
    <rPh sb="33" eb="35">
      <t>サンショウ</t>
    </rPh>
    <rPh sb="36" eb="37">
      <t>ウエ</t>
    </rPh>
    <phoneticPr fontId="1"/>
  </si>
  <si>
    <t>います。</t>
    <phoneticPr fontId="1"/>
  </si>
  <si>
    <t>　使用する年度（和暦）や帳表に付記する名称、期首の貸借対照表残高を設定します。</t>
    <rPh sb="1" eb="3">
      <t>シヨウ</t>
    </rPh>
    <rPh sb="5" eb="7">
      <t>ネンド</t>
    </rPh>
    <rPh sb="8" eb="10">
      <t>ワレキ</t>
    </rPh>
    <rPh sb="12" eb="14">
      <t>チョウヒョウ</t>
    </rPh>
    <rPh sb="15" eb="17">
      <t>フキ</t>
    </rPh>
    <rPh sb="19" eb="21">
      <t>メイショウ</t>
    </rPh>
    <rPh sb="22" eb="24">
      <t>キシュ</t>
    </rPh>
    <rPh sb="25" eb="27">
      <t>タイシャク</t>
    </rPh>
    <rPh sb="27" eb="30">
      <t>タイショウヒョウ</t>
    </rPh>
    <rPh sb="30" eb="32">
      <t>ザンダカ</t>
    </rPh>
    <rPh sb="33" eb="35">
      <t>セッテイ</t>
    </rPh>
    <phoneticPr fontId="1"/>
  </si>
  <si>
    <t>　貸借対照表を作成しない場合は、期首金額の設定の必要はありませんが、出納帳・</t>
    <rPh sb="1" eb="3">
      <t>タイシャク</t>
    </rPh>
    <rPh sb="3" eb="6">
      <t>タイショウヒョウ</t>
    </rPh>
    <rPh sb="7" eb="9">
      <t>サクセイ</t>
    </rPh>
    <rPh sb="12" eb="14">
      <t>バアイ</t>
    </rPh>
    <rPh sb="16" eb="18">
      <t>キシュ</t>
    </rPh>
    <rPh sb="18" eb="20">
      <t>キンガク</t>
    </rPh>
    <rPh sb="21" eb="23">
      <t>セッテイ</t>
    </rPh>
    <rPh sb="24" eb="26">
      <t>ヒツヨウ</t>
    </rPh>
    <rPh sb="34" eb="36">
      <t>スイトウ</t>
    </rPh>
    <rPh sb="36" eb="37">
      <t>チョウ</t>
    </rPh>
    <phoneticPr fontId="1"/>
  </si>
  <si>
    <t>　ここでは、毎月の金銭出納帳・預金元帳を月別とし、エクセルシートを区分してい</t>
    <rPh sb="6" eb="8">
      <t>マイツキ</t>
    </rPh>
    <rPh sb="9" eb="11">
      <t>キンセン</t>
    </rPh>
    <rPh sb="11" eb="13">
      <t>スイトウ</t>
    </rPh>
    <rPh sb="13" eb="14">
      <t>チョウ</t>
    </rPh>
    <rPh sb="15" eb="17">
      <t>ヨキン</t>
    </rPh>
    <rPh sb="17" eb="19">
      <t>モトチョウ</t>
    </rPh>
    <rPh sb="20" eb="22">
      <t>ツキベツ</t>
    </rPh>
    <rPh sb="33" eb="35">
      <t>クブン</t>
    </rPh>
    <phoneticPr fontId="1"/>
  </si>
  <si>
    <t>ます。</t>
    <phoneticPr fontId="1"/>
  </si>
  <si>
    <t>　現金の取引には金銭出納帳の「日付・科目番号・取引内容・取引金額・備考」を、</t>
    <rPh sb="1" eb="3">
      <t>ゲンキン</t>
    </rPh>
    <rPh sb="4" eb="6">
      <t>トリヒキ</t>
    </rPh>
    <rPh sb="8" eb="10">
      <t>キンセン</t>
    </rPh>
    <rPh sb="10" eb="13">
      <t>スイトウチョウ</t>
    </rPh>
    <rPh sb="15" eb="17">
      <t>ヒヅケ</t>
    </rPh>
    <rPh sb="18" eb="20">
      <t>カモク</t>
    </rPh>
    <rPh sb="20" eb="22">
      <t>バンゴウ</t>
    </rPh>
    <rPh sb="23" eb="25">
      <t>トリヒキ</t>
    </rPh>
    <rPh sb="25" eb="27">
      <t>ナイヨウ</t>
    </rPh>
    <rPh sb="28" eb="30">
      <t>トリヒキ</t>
    </rPh>
    <rPh sb="30" eb="32">
      <t>キンガク</t>
    </rPh>
    <rPh sb="33" eb="35">
      <t>ビコウ</t>
    </rPh>
    <phoneticPr fontId="1"/>
  </si>
  <si>
    <t>預金の取引には預金元帳の同欄に入力してください。</t>
    <rPh sb="0" eb="2">
      <t>ヨキン</t>
    </rPh>
    <rPh sb="3" eb="5">
      <t>トリヒキ</t>
    </rPh>
    <rPh sb="7" eb="9">
      <t>ヨキン</t>
    </rPh>
    <rPh sb="9" eb="11">
      <t>モトチョウ</t>
    </rPh>
    <rPh sb="12" eb="13">
      <t>ドウ</t>
    </rPh>
    <rPh sb="13" eb="14">
      <t>ラン</t>
    </rPh>
    <rPh sb="15" eb="17">
      <t>ニュウリョク</t>
    </rPh>
    <phoneticPr fontId="1"/>
  </si>
  <si>
    <t>　いずれも流動資産勘定の科目ですので、金銭又は預金が増加する取引の際には借方</t>
    <rPh sb="5" eb="7">
      <t>リュウドウ</t>
    </rPh>
    <rPh sb="7" eb="9">
      <t>シサン</t>
    </rPh>
    <rPh sb="9" eb="11">
      <t>カンジョウ</t>
    </rPh>
    <rPh sb="12" eb="14">
      <t>カモク</t>
    </rPh>
    <rPh sb="19" eb="21">
      <t>キンセン</t>
    </rPh>
    <rPh sb="21" eb="22">
      <t>マタ</t>
    </rPh>
    <rPh sb="23" eb="25">
      <t>ヨキン</t>
    </rPh>
    <rPh sb="26" eb="28">
      <t>ゾウカ</t>
    </rPh>
    <rPh sb="30" eb="32">
      <t>トリヒキ</t>
    </rPh>
    <rPh sb="33" eb="34">
      <t>サイ</t>
    </rPh>
    <rPh sb="36" eb="38">
      <t>カリカタ</t>
    </rPh>
    <phoneticPr fontId="1"/>
  </si>
  <si>
    <t>（左）に、減少する取引の際には貸方（右）に金額を入力します。</t>
    <rPh sb="1" eb="2">
      <t>ヒダリ</t>
    </rPh>
    <rPh sb="5" eb="7">
      <t>ゲンショウ</t>
    </rPh>
    <rPh sb="9" eb="11">
      <t>トリヒキ</t>
    </rPh>
    <rPh sb="12" eb="13">
      <t>サイ</t>
    </rPh>
    <rPh sb="15" eb="17">
      <t>カシカタ</t>
    </rPh>
    <rPh sb="18" eb="19">
      <t>ミギ</t>
    </rPh>
    <rPh sb="21" eb="23">
      <t>キンガク</t>
    </rPh>
    <rPh sb="24" eb="26">
      <t>ニュウリョク</t>
    </rPh>
    <phoneticPr fontId="1"/>
  </si>
  <si>
    <t>　なお、掛による売上・仕入は後述の売掛帳及び仕入帳シートにより処理しますので</t>
    <rPh sb="4" eb="5">
      <t>カケ</t>
    </rPh>
    <rPh sb="8" eb="10">
      <t>ウリアゲ</t>
    </rPh>
    <rPh sb="11" eb="13">
      <t>シイレ</t>
    </rPh>
    <rPh sb="14" eb="16">
      <t>コウジュツ</t>
    </rPh>
    <rPh sb="17" eb="20">
      <t>ウリカケチョウ</t>
    </rPh>
    <rPh sb="20" eb="21">
      <t>オヨ</t>
    </rPh>
    <rPh sb="22" eb="25">
      <t>シイレチョウ</t>
    </rPh>
    <rPh sb="31" eb="33">
      <t>ショリ</t>
    </rPh>
    <phoneticPr fontId="1"/>
  </si>
  <si>
    <t>売上及び仕入に関しては、以下の要領で出納帳等に入力してください。</t>
    <rPh sb="0" eb="2">
      <t>ウリアゲ</t>
    </rPh>
    <rPh sb="2" eb="3">
      <t>オヨ</t>
    </rPh>
    <rPh sb="4" eb="6">
      <t>シイレ</t>
    </rPh>
    <rPh sb="7" eb="8">
      <t>カン</t>
    </rPh>
    <rPh sb="12" eb="14">
      <t>イカ</t>
    </rPh>
    <rPh sb="15" eb="17">
      <t>ヨウリョウ</t>
    </rPh>
    <rPh sb="18" eb="21">
      <t>スイトウチョウ</t>
    </rPh>
    <rPh sb="21" eb="22">
      <t>トウ</t>
    </rPh>
    <rPh sb="23" eb="25">
      <t>ニュウリョク</t>
    </rPh>
    <phoneticPr fontId="1"/>
  </si>
  <si>
    <t>科目</t>
    <rPh sb="0" eb="2">
      <t>カモク</t>
    </rPh>
    <phoneticPr fontId="1"/>
  </si>
  <si>
    <t>内容</t>
    <rPh sb="0" eb="2">
      <t>ナイヨウ</t>
    </rPh>
    <phoneticPr fontId="1"/>
  </si>
  <si>
    <t>備考</t>
    <rPh sb="0" eb="2">
      <t>ビコウ</t>
    </rPh>
    <phoneticPr fontId="1"/>
  </si>
  <si>
    <t xml:space="preserve"> １ 現金売上</t>
    <rPh sb="3" eb="7">
      <t>ゲンキンウリアゲ</t>
    </rPh>
    <phoneticPr fontId="1"/>
  </si>
  <si>
    <t>適宜</t>
    <rPh sb="0" eb="2">
      <t>テキギ</t>
    </rPh>
    <phoneticPr fontId="1"/>
  </si>
  <si>
    <t>相手先等適宜</t>
    <rPh sb="0" eb="4">
      <t>アイテサキトウ</t>
    </rPh>
    <rPh sb="4" eb="6">
      <t>テキギ</t>
    </rPh>
    <phoneticPr fontId="1"/>
  </si>
  <si>
    <t xml:space="preserve"> ２ 掛代金の回収</t>
    <rPh sb="3" eb="4">
      <t>カケ</t>
    </rPh>
    <rPh sb="4" eb="6">
      <t>ダイキン</t>
    </rPh>
    <rPh sb="7" eb="9">
      <t>カイシュウ</t>
    </rPh>
    <phoneticPr fontId="1"/>
  </si>
  <si>
    <t xml:space="preserve"> ３ 値引現金の返金</t>
    <rPh sb="3" eb="5">
      <t>ネビキ</t>
    </rPh>
    <rPh sb="5" eb="7">
      <t>ゲンキン</t>
    </rPh>
    <rPh sb="8" eb="10">
      <t>ヘンキン</t>
    </rPh>
    <phoneticPr fontId="1"/>
  </si>
  <si>
    <t xml:space="preserve"> ４ 掛売上の発生</t>
    <rPh sb="3" eb="4">
      <t>カケ</t>
    </rPh>
    <rPh sb="4" eb="6">
      <t>ウリアゲ</t>
    </rPh>
    <rPh sb="7" eb="9">
      <t>ハッセイ</t>
    </rPh>
    <phoneticPr fontId="1"/>
  </si>
  <si>
    <t>出納帳等には記載しません</t>
    <rPh sb="0" eb="3">
      <t>スイトウチョウ</t>
    </rPh>
    <rPh sb="3" eb="4">
      <t>トウ</t>
    </rPh>
    <rPh sb="6" eb="8">
      <t>キサイ</t>
    </rPh>
    <phoneticPr fontId="1"/>
  </si>
  <si>
    <t xml:space="preserve"> ５ 現金仕入</t>
    <rPh sb="3" eb="5">
      <t>ゲンキン</t>
    </rPh>
    <rPh sb="5" eb="7">
      <t>シイレ</t>
    </rPh>
    <phoneticPr fontId="1"/>
  </si>
  <si>
    <t>仕入</t>
    <rPh sb="0" eb="2">
      <t>シイレ</t>
    </rPh>
    <phoneticPr fontId="1"/>
  </si>
  <si>
    <t xml:space="preserve"> ６ 掛代金の支払い</t>
    <rPh sb="3" eb="4">
      <t>カケ</t>
    </rPh>
    <rPh sb="4" eb="6">
      <t>ダイキン</t>
    </rPh>
    <rPh sb="7" eb="9">
      <t>シハラ</t>
    </rPh>
    <phoneticPr fontId="1"/>
  </si>
  <si>
    <t xml:space="preserve"> ７ 仕入値引返金等</t>
    <rPh sb="3" eb="5">
      <t>シイレ</t>
    </rPh>
    <rPh sb="5" eb="7">
      <t>ネビキ</t>
    </rPh>
    <rPh sb="7" eb="9">
      <t>ヘンキン</t>
    </rPh>
    <rPh sb="9" eb="10">
      <t>トウ</t>
    </rPh>
    <phoneticPr fontId="1"/>
  </si>
  <si>
    <t xml:space="preserve"> ８ 掛仕入</t>
    <rPh sb="3" eb="4">
      <t>カケ</t>
    </rPh>
    <rPh sb="4" eb="6">
      <t>シイレ</t>
    </rPh>
    <phoneticPr fontId="1"/>
  </si>
  <si>
    <t>　掛による売上・仕入の取引を入力します。</t>
    <rPh sb="1" eb="2">
      <t>カケ</t>
    </rPh>
    <rPh sb="5" eb="7">
      <t>ウリアゲ</t>
    </rPh>
    <rPh sb="8" eb="10">
      <t>シイレ</t>
    </rPh>
    <rPh sb="11" eb="13">
      <t>トリヒキ</t>
    </rPh>
    <rPh sb="14" eb="16">
      <t>ニュウリョク</t>
    </rPh>
    <phoneticPr fontId="1"/>
  </si>
  <si>
    <t>　前期末の売掛金及び買掛金がある場合は「前年分」欄に、必ず期首設定の金額と同</t>
    <rPh sb="1" eb="3">
      <t>ゼンキ</t>
    </rPh>
    <rPh sb="3" eb="4">
      <t>マツ</t>
    </rPh>
    <rPh sb="5" eb="7">
      <t>ウリカケ</t>
    </rPh>
    <rPh sb="7" eb="8">
      <t>キン</t>
    </rPh>
    <rPh sb="8" eb="9">
      <t>オヨ</t>
    </rPh>
    <rPh sb="10" eb="13">
      <t>カイカケキン</t>
    </rPh>
    <rPh sb="16" eb="18">
      <t>バアイ</t>
    </rPh>
    <rPh sb="20" eb="22">
      <t>ゼンネン</t>
    </rPh>
    <rPh sb="22" eb="23">
      <t>ブン</t>
    </rPh>
    <rPh sb="24" eb="25">
      <t>ラン</t>
    </rPh>
    <rPh sb="27" eb="28">
      <t>カナラ</t>
    </rPh>
    <rPh sb="29" eb="31">
      <t>キシュ</t>
    </rPh>
    <rPh sb="31" eb="33">
      <t>セッテイ</t>
    </rPh>
    <rPh sb="34" eb="36">
      <t>キンガク</t>
    </rPh>
    <rPh sb="37" eb="38">
      <t>オナ</t>
    </rPh>
    <phoneticPr fontId="1"/>
  </si>
  <si>
    <t>じ金額となるよう内訳を入力してください。</t>
    <rPh sb="1" eb="3">
      <t>キンガク</t>
    </rPh>
    <rPh sb="8" eb="10">
      <t>ウチワケ</t>
    </rPh>
    <rPh sb="11" eb="13">
      <t>ニュウリョク</t>
    </rPh>
    <phoneticPr fontId="1"/>
  </si>
  <si>
    <t>　使用の要領は以下のとおりです。</t>
    <rPh sb="1" eb="3">
      <t>シヨウ</t>
    </rPh>
    <rPh sb="4" eb="6">
      <t>ヨウリョウ</t>
    </rPh>
    <rPh sb="7" eb="9">
      <t>イカ</t>
    </rPh>
    <phoneticPr fontId="1"/>
  </si>
  <si>
    <t xml:space="preserve"> １ 売掛金又は買掛金の発生時</t>
    <rPh sb="3" eb="5">
      <t>ウリカケ</t>
    </rPh>
    <rPh sb="5" eb="6">
      <t>キン</t>
    </rPh>
    <rPh sb="6" eb="7">
      <t>マタ</t>
    </rPh>
    <rPh sb="8" eb="11">
      <t>カイカケキン</t>
    </rPh>
    <rPh sb="12" eb="14">
      <t>ハッセイ</t>
    </rPh>
    <rPh sb="14" eb="15">
      <t>ジ</t>
    </rPh>
    <phoneticPr fontId="1"/>
  </si>
  <si>
    <t>　  該当の発生月の欄に区分（適宜）、請求日（適宜）、取引金額（必須）、取引先名</t>
    <rPh sb="3" eb="5">
      <t>ガイトウ</t>
    </rPh>
    <rPh sb="6" eb="8">
      <t>ハッセイ</t>
    </rPh>
    <rPh sb="8" eb="9">
      <t>ツキ</t>
    </rPh>
    <rPh sb="10" eb="11">
      <t>ラン</t>
    </rPh>
    <rPh sb="12" eb="14">
      <t>クブン</t>
    </rPh>
    <rPh sb="15" eb="17">
      <t>テキギ</t>
    </rPh>
    <rPh sb="19" eb="21">
      <t>セイキュウ</t>
    </rPh>
    <rPh sb="21" eb="22">
      <t>ビ</t>
    </rPh>
    <rPh sb="23" eb="25">
      <t>テキギ</t>
    </rPh>
    <rPh sb="27" eb="29">
      <t>トリヒキ</t>
    </rPh>
    <rPh sb="29" eb="31">
      <t>キンガク</t>
    </rPh>
    <rPh sb="32" eb="34">
      <t>ヒッス</t>
    </rPh>
    <rPh sb="36" eb="38">
      <t>トリヒキ</t>
    </rPh>
    <rPh sb="38" eb="39">
      <t>サキ</t>
    </rPh>
    <rPh sb="39" eb="40">
      <t>メイ</t>
    </rPh>
    <phoneticPr fontId="1"/>
  </si>
  <si>
    <t xml:space="preserve"> （必須）を入力します。</t>
    <rPh sb="2" eb="4">
      <t>ヒッス</t>
    </rPh>
    <rPh sb="6" eb="8">
      <t>ニュウリョク</t>
    </rPh>
    <phoneticPr fontId="1"/>
  </si>
  <si>
    <t xml:space="preserve"> ２ 代金回収又は支払時</t>
    <rPh sb="3" eb="5">
      <t>ダイキン</t>
    </rPh>
    <rPh sb="5" eb="7">
      <t>カイシュウ</t>
    </rPh>
    <rPh sb="7" eb="8">
      <t>マタ</t>
    </rPh>
    <rPh sb="9" eb="11">
      <t>シハライ</t>
    </rPh>
    <rPh sb="11" eb="12">
      <t>ジ</t>
    </rPh>
    <phoneticPr fontId="1"/>
  </si>
  <si>
    <t>　  支払月、支払日を入力します（各必須）。</t>
    <rPh sb="3" eb="5">
      <t>シハライ</t>
    </rPh>
    <rPh sb="5" eb="6">
      <t>ツキ</t>
    </rPh>
    <rPh sb="7" eb="10">
      <t>シハライビ</t>
    </rPh>
    <rPh sb="11" eb="13">
      <t>ニュウリョク</t>
    </rPh>
    <rPh sb="17" eb="18">
      <t>カク</t>
    </rPh>
    <rPh sb="18" eb="20">
      <t>ヒッス</t>
    </rPh>
    <phoneticPr fontId="1"/>
  </si>
  <si>
    <t>　  支払に際して、値引き等があった場合は、金額を訂正してください。</t>
    <rPh sb="3" eb="5">
      <t>シハライ</t>
    </rPh>
    <rPh sb="6" eb="7">
      <t>サイ</t>
    </rPh>
    <rPh sb="10" eb="12">
      <t>ネビ</t>
    </rPh>
    <rPh sb="13" eb="14">
      <t>トウ</t>
    </rPh>
    <rPh sb="18" eb="20">
      <t>バアイ</t>
    </rPh>
    <rPh sb="22" eb="24">
      <t>キンガク</t>
    </rPh>
    <rPh sb="25" eb="27">
      <t>テイセイ</t>
    </rPh>
    <phoneticPr fontId="1"/>
  </si>
  <si>
    <t>　 （掛け値引きについては出納帳での記帳は行いません。）</t>
    <rPh sb="3" eb="4">
      <t>カ</t>
    </rPh>
    <rPh sb="5" eb="7">
      <t>ネビ</t>
    </rPh>
    <rPh sb="13" eb="16">
      <t>スイトウチョウ</t>
    </rPh>
    <rPh sb="18" eb="20">
      <t>キチョウ</t>
    </rPh>
    <rPh sb="21" eb="22">
      <t>オコナ</t>
    </rPh>
    <phoneticPr fontId="1"/>
  </si>
  <si>
    <t>　 ※同日付の出納帳又は預金元帳への入力も必ず行ってください。</t>
    <rPh sb="3" eb="5">
      <t>ドウジツ</t>
    </rPh>
    <rPh sb="5" eb="6">
      <t>ヅケ</t>
    </rPh>
    <rPh sb="7" eb="10">
      <t>スイトウチョウ</t>
    </rPh>
    <rPh sb="10" eb="11">
      <t>マタ</t>
    </rPh>
    <rPh sb="12" eb="14">
      <t>ヨキン</t>
    </rPh>
    <rPh sb="14" eb="16">
      <t>モトチョウ</t>
    </rPh>
    <rPh sb="18" eb="20">
      <t>ニュウリョク</t>
    </rPh>
    <rPh sb="21" eb="22">
      <t>カナラ</t>
    </rPh>
    <rPh sb="23" eb="24">
      <t>オコナ</t>
    </rPh>
    <phoneticPr fontId="1"/>
  </si>
  <si>
    <t>　　 売掛入金（152）、買掛支払（312）…上記出納帳等の記載要領参照</t>
    <rPh sb="3" eb="5">
      <t>ウリカケ</t>
    </rPh>
    <rPh sb="5" eb="7">
      <t>ニュウキン</t>
    </rPh>
    <rPh sb="13" eb="15">
      <t>カイカケ</t>
    </rPh>
    <rPh sb="15" eb="17">
      <t>シハライ</t>
    </rPh>
    <rPh sb="23" eb="25">
      <t>ジョウキ</t>
    </rPh>
    <rPh sb="25" eb="29">
      <t>スイトウチョウトウ</t>
    </rPh>
    <rPh sb="30" eb="32">
      <t>キサイ</t>
    </rPh>
    <rPh sb="32" eb="34">
      <t>ヨウリョウ</t>
    </rPh>
    <rPh sb="34" eb="36">
      <t>サンショウ</t>
    </rPh>
    <phoneticPr fontId="1"/>
  </si>
  <si>
    <t>　各月又は年末までの前掲記帳ができれば、月次決算書・決算書は自動的に完成して</t>
    <rPh sb="1" eb="3">
      <t>カクツキ</t>
    </rPh>
    <rPh sb="3" eb="4">
      <t>マタ</t>
    </rPh>
    <rPh sb="5" eb="7">
      <t>ネンマツ</t>
    </rPh>
    <rPh sb="10" eb="12">
      <t>ゼンケイ</t>
    </rPh>
    <rPh sb="12" eb="14">
      <t>キチョウ</t>
    </rPh>
    <rPh sb="20" eb="22">
      <t>ツキジ</t>
    </rPh>
    <rPh sb="22" eb="24">
      <t>ケッサン</t>
    </rPh>
    <rPh sb="24" eb="25">
      <t>ショ</t>
    </rPh>
    <rPh sb="26" eb="29">
      <t>ケッサンショ</t>
    </rPh>
    <rPh sb="30" eb="33">
      <t>ジドウテキ</t>
    </rPh>
    <rPh sb="34" eb="36">
      <t>カンセイ</t>
    </rPh>
    <phoneticPr fontId="1"/>
  </si>
  <si>
    <t>　入力等の誤りを検証するため、以下のチェック欄を設けていますので、確認の上、</t>
    <rPh sb="1" eb="3">
      <t>ニュウリョク</t>
    </rPh>
    <rPh sb="3" eb="4">
      <t>トウ</t>
    </rPh>
    <rPh sb="5" eb="6">
      <t>アヤマ</t>
    </rPh>
    <rPh sb="8" eb="10">
      <t>ケンショウ</t>
    </rPh>
    <rPh sb="15" eb="17">
      <t>イカ</t>
    </rPh>
    <rPh sb="22" eb="23">
      <t>ラン</t>
    </rPh>
    <rPh sb="24" eb="25">
      <t>モウ</t>
    </rPh>
    <rPh sb="33" eb="35">
      <t>カクニン</t>
    </rPh>
    <rPh sb="36" eb="37">
      <t>ウエ</t>
    </rPh>
    <phoneticPr fontId="1"/>
  </si>
  <si>
    <t>適宜補正を行ってください。</t>
    <rPh sb="0" eb="2">
      <t>テキギ</t>
    </rPh>
    <rPh sb="2" eb="4">
      <t>ホセイ</t>
    </rPh>
    <rPh sb="5" eb="6">
      <t>オコナ</t>
    </rPh>
    <phoneticPr fontId="1"/>
  </si>
  <si>
    <t xml:space="preserve"> １ 月次決算のチェック</t>
    <rPh sb="3" eb="5">
      <t>ツキジ</t>
    </rPh>
    <rPh sb="5" eb="7">
      <t>ケッサン</t>
    </rPh>
    <phoneticPr fontId="1"/>
  </si>
  <si>
    <t xml:space="preserve">     月次決算書の２ページ目、月次貸借対照表の下部欄外（セル87～90）に損益計算</t>
    <rPh sb="5" eb="7">
      <t>ツキジ</t>
    </rPh>
    <rPh sb="7" eb="9">
      <t>ケッサン</t>
    </rPh>
    <rPh sb="9" eb="10">
      <t>ショ</t>
    </rPh>
    <rPh sb="15" eb="16">
      <t>メ</t>
    </rPh>
    <rPh sb="17" eb="19">
      <t>ツキジ</t>
    </rPh>
    <rPh sb="19" eb="21">
      <t>タイシャク</t>
    </rPh>
    <rPh sb="21" eb="24">
      <t>タイショウヒョウ</t>
    </rPh>
    <rPh sb="25" eb="27">
      <t>カブ</t>
    </rPh>
    <rPh sb="27" eb="29">
      <t>ランガイ</t>
    </rPh>
    <rPh sb="39" eb="41">
      <t>ソンエキ</t>
    </rPh>
    <rPh sb="41" eb="43">
      <t>ケイサン</t>
    </rPh>
    <phoneticPr fontId="1"/>
  </si>
  <si>
    <t xml:space="preserve">  と貸借による利益金額の突合、資産負債の合計額突合、不突合の場合の差額等のチェ</t>
    <rPh sb="3" eb="5">
      <t>タイシャク</t>
    </rPh>
    <rPh sb="8" eb="10">
      <t>リエキ</t>
    </rPh>
    <rPh sb="10" eb="12">
      <t>キンガク</t>
    </rPh>
    <rPh sb="13" eb="15">
      <t>トツゴウ</t>
    </rPh>
    <rPh sb="16" eb="18">
      <t>シサン</t>
    </rPh>
    <rPh sb="18" eb="20">
      <t>フサイ</t>
    </rPh>
    <rPh sb="21" eb="23">
      <t>ゴウケイ</t>
    </rPh>
    <rPh sb="23" eb="24">
      <t>ガク</t>
    </rPh>
    <rPh sb="24" eb="26">
      <t>トツゴウ</t>
    </rPh>
    <rPh sb="27" eb="28">
      <t>フ</t>
    </rPh>
    <rPh sb="28" eb="30">
      <t>トツゴウ</t>
    </rPh>
    <rPh sb="31" eb="33">
      <t>バアイ</t>
    </rPh>
    <rPh sb="34" eb="36">
      <t>サガク</t>
    </rPh>
    <rPh sb="36" eb="37">
      <t>トウ</t>
    </rPh>
    <phoneticPr fontId="1"/>
  </si>
  <si>
    <t xml:space="preserve">  ック欄を設けています。</t>
    <rPh sb="4" eb="5">
      <t>ラン</t>
    </rPh>
    <rPh sb="6" eb="7">
      <t>モウ</t>
    </rPh>
    <phoneticPr fontId="1"/>
  </si>
  <si>
    <t xml:space="preserve">     ※突合している場合は、この欄に何も表示されません。</t>
    <rPh sb="6" eb="8">
      <t>トツゴウ</t>
    </rPh>
    <rPh sb="12" eb="14">
      <t>バアイ</t>
    </rPh>
    <rPh sb="18" eb="19">
      <t>ラン</t>
    </rPh>
    <rPh sb="20" eb="21">
      <t>ナニ</t>
    </rPh>
    <rPh sb="22" eb="24">
      <t>ヒョウジ</t>
    </rPh>
    <phoneticPr fontId="1"/>
  </si>
  <si>
    <t xml:space="preserve"> ２ 決算書（年次）のチェック</t>
    <rPh sb="3" eb="6">
      <t>ケッサンショ</t>
    </rPh>
    <rPh sb="7" eb="9">
      <t>ネンジ</t>
    </rPh>
    <phoneticPr fontId="1"/>
  </si>
  <si>
    <t>　  決算書右側の期末貸借対照表下部に、貸借、所得金額、合計額のチェック欄を設</t>
    <rPh sb="3" eb="6">
      <t>ケッサンショ</t>
    </rPh>
    <rPh sb="6" eb="8">
      <t>ミギガワ</t>
    </rPh>
    <rPh sb="9" eb="11">
      <t>キマツ</t>
    </rPh>
    <rPh sb="11" eb="13">
      <t>タイシャク</t>
    </rPh>
    <rPh sb="13" eb="16">
      <t>タイショウヒョウ</t>
    </rPh>
    <rPh sb="16" eb="18">
      <t>カブ</t>
    </rPh>
    <rPh sb="20" eb="22">
      <t>タイシャク</t>
    </rPh>
    <rPh sb="23" eb="25">
      <t>ショトク</t>
    </rPh>
    <rPh sb="25" eb="27">
      <t>キンガク</t>
    </rPh>
    <rPh sb="28" eb="30">
      <t>ゴウケイ</t>
    </rPh>
    <rPh sb="30" eb="31">
      <t>ガク</t>
    </rPh>
    <rPh sb="36" eb="37">
      <t>ラン</t>
    </rPh>
    <rPh sb="38" eb="39">
      <t>モウ</t>
    </rPh>
    <phoneticPr fontId="1"/>
  </si>
  <si>
    <t>　  突合の場合は「OK！」の文字が表示されます。</t>
    <rPh sb="3" eb="5">
      <t>トツゴウ</t>
    </rPh>
    <rPh sb="6" eb="8">
      <t>バアイ</t>
    </rPh>
    <rPh sb="15" eb="17">
      <t>モジ</t>
    </rPh>
    <rPh sb="18" eb="20">
      <t>ヒョウジ</t>
    </rPh>
    <phoneticPr fontId="1"/>
  </si>
  <si>
    <t>　  １の月次のエラーの解明・処理がなされていれば、通常の場合「OK！」となりま</t>
    <rPh sb="5" eb="7">
      <t>ツキジ</t>
    </rPh>
    <rPh sb="12" eb="14">
      <t>カイメイ</t>
    </rPh>
    <rPh sb="15" eb="17">
      <t>ショリ</t>
    </rPh>
    <rPh sb="26" eb="28">
      <t>ツウジョウ</t>
    </rPh>
    <rPh sb="29" eb="31">
      <t>バアイ</t>
    </rPh>
    <phoneticPr fontId="1"/>
  </si>
  <si>
    <t>　す。</t>
    <phoneticPr fontId="1"/>
  </si>
  <si>
    <t xml:space="preserve"> ３ エラーの解明処理</t>
    <rPh sb="7" eb="9">
      <t>カイメイ</t>
    </rPh>
    <rPh sb="9" eb="11">
      <t>ショリ</t>
    </rPh>
    <phoneticPr fontId="1"/>
  </si>
  <si>
    <t>　  一般的に多い事例として、以下の誤りが想定されますので、月次決算の差額（エラ</t>
    <rPh sb="3" eb="6">
      <t>イッパンテキ</t>
    </rPh>
    <rPh sb="7" eb="8">
      <t>オオ</t>
    </rPh>
    <rPh sb="9" eb="11">
      <t>ジレイ</t>
    </rPh>
    <rPh sb="15" eb="17">
      <t>イカ</t>
    </rPh>
    <rPh sb="18" eb="19">
      <t>アヤマ</t>
    </rPh>
    <rPh sb="21" eb="23">
      <t>ソウテイ</t>
    </rPh>
    <rPh sb="30" eb="32">
      <t>ツキジ</t>
    </rPh>
    <rPh sb="32" eb="34">
      <t>ケッサン</t>
    </rPh>
    <rPh sb="35" eb="37">
      <t>サガク</t>
    </rPh>
    <phoneticPr fontId="1"/>
  </si>
  <si>
    <t xml:space="preserve">  ー表示）を参考に、適宜エラーが無くなるまで補正してください。</t>
    <rPh sb="3" eb="5">
      <t>ヒョウジ</t>
    </rPh>
    <rPh sb="7" eb="9">
      <t>サンコウ</t>
    </rPh>
    <rPh sb="11" eb="13">
      <t>テキギ</t>
    </rPh>
    <rPh sb="17" eb="18">
      <t>ナ</t>
    </rPh>
    <rPh sb="23" eb="25">
      <t>ホセイ</t>
    </rPh>
    <phoneticPr fontId="1"/>
  </si>
  <si>
    <t>◆ 事例１</t>
    <rPh sb="2" eb="4">
      <t>ジレイ</t>
    </rPh>
    <phoneticPr fontId="1"/>
  </si>
  <si>
    <t>　　科目一覧に未設定の科目（番号）を使用して出納帳等を記載した。</t>
    <rPh sb="2" eb="4">
      <t>カモク</t>
    </rPh>
    <rPh sb="4" eb="6">
      <t>イチラン</t>
    </rPh>
    <rPh sb="7" eb="8">
      <t>ミ</t>
    </rPh>
    <rPh sb="8" eb="10">
      <t>セッテイ</t>
    </rPh>
    <rPh sb="11" eb="13">
      <t>カモク</t>
    </rPh>
    <rPh sb="14" eb="16">
      <t>バンゴウ</t>
    </rPh>
    <rPh sb="18" eb="20">
      <t>シヨウ</t>
    </rPh>
    <rPh sb="22" eb="26">
      <t>スイトウチョウトウ</t>
    </rPh>
    <rPh sb="27" eb="29">
      <t>キサイ</t>
    </rPh>
    <phoneticPr fontId="1"/>
  </si>
  <si>
    <t>　　科目一覧に設定のない科目は、決算に反映されません。</t>
    <rPh sb="2" eb="4">
      <t>カモク</t>
    </rPh>
    <rPh sb="4" eb="6">
      <t>イチラン</t>
    </rPh>
    <rPh sb="7" eb="9">
      <t>セッテイ</t>
    </rPh>
    <rPh sb="12" eb="14">
      <t>カモク</t>
    </rPh>
    <rPh sb="16" eb="18">
      <t>ケッサン</t>
    </rPh>
    <rPh sb="19" eb="21">
      <t>ハンエイ</t>
    </rPh>
    <phoneticPr fontId="1"/>
  </si>
  <si>
    <t>　　科目一覧（損益計算書・貸借対照表）の黄色網掛け部を利用して</t>
    <rPh sb="2" eb="4">
      <t>カモク</t>
    </rPh>
    <rPh sb="4" eb="6">
      <t>イチラン</t>
    </rPh>
    <rPh sb="7" eb="9">
      <t>ソンエキ</t>
    </rPh>
    <rPh sb="9" eb="12">
      <t>ケイサンショ</t>
    </rPh>
    <rPh sb="13" eb="15">
      <t>タイシャク</t>
    </rPh>
    <rPh sb="15" eb="18">
      <t>タイショウヒョウ</t>
    </rPh>
    <rPh sb="20" eb="22">
      <t>キイロ</t>
    </rPh>
    <rPh sb="22" eb="24">
      <t>アミカ</t>
    </rPh>
    <rPh sb="25" eb="26">
      <t>ブ</t>
    </rPh>
    <rPh sb="27" eb="29">
      <t>リヨウ</t>
    </rPh>
    <phoneticPr fontId="1"/>
  </si>
  <si>
    <t>　 科目を追加してください。</t>
    <rPh sb="2" eb="4">
      <t>カモク</t>
    </rPh>
    <rPh sb="5" eb="7">
      <t>ツイカ</t>
    </rPh>
    <phoneticPr fontId="1"/>
  </si>
  <si>
    <t>◆ 事例２</t>
    <rPh sb="2" eb="4">
      <t>ジレイ</t>
    </rPh>
    <phoneticPr fontId="1"/>
  </si>
  <si>
    <t>　　売掛金を回収したので売掛帳に回収日を記載したが、出納帳等は</t>
    <rPh sb="2" eb="4">
      <t>ウリカケ</t>
    </rPh>
    <rPh sb="4" eb="5">
      <t>キン</t>
    </rPh>
    <rPh sb="6" eb="8">
      <t>カイシュウ</t>
    </rPh>
    <rPh sb="12" eb="14">
      <t>ウリカケ</t>
    </rPh>
    <rPh sb="14" eb="15">
      <t>チョウ</t>
    </rPh>
    <rPh sb="16" eb="19">
      <t>カイシュウビ</t>
    </rPh>
    <rPh sb="20" eb="22">
      <t>キサイ</t>
    </rPh>
    <rPh sb="26" eb="30">
      <t>スイトウチョウトウ</t>
    </rPh>
    <phoneticPr fontId="1"/>
  </si>
  <si>
    <t>　 記載しなかった（掛仕入れも同様）。</t>
    <rPh sb="2" eb="4">
      <t>キサイ</t>
    </rPh>
    <rPh sb="10" eb="11">
      <t>カ</t>
    </rPh>
    <rPh sb="11" eb="13">
      <t>シイ</t>
    </rPh>
    <rPh sb="15" eb="17">
      <t>ドウヨウ</t>
    </rPh>
    <phoneticPr fontId="1"/>
  </si>
  <si>
    <t>　　売掛金の減少と対する金額が不一致となります。</t>
    <rPh sb="2" eb="4">
      <t>ウリカケ</t>
    </rPh>
    <rPh sb="4" eb="5">
      <t>キン</t>
    </rPh>
    <rPh sb="6" eb="8">
      <t>ゲンショウ</t>
    </rPh>
    <rPh sb="9" eb="10">
      <t>タイ</t>
    </rPh>
    <rPh sb="12" eb="14">
      <t>キンガク</t>
    </rPh>
    <rPh sb="15" eb="16">
      <t>フ</t>
    </rPh>
    <rPh sb="16" eb="18">
      <t>イッチ</t>
    </rPh>
    <phoneticPr fontId="1"/>
  </si>
  <si>
    <t>　　掛け回収の金銭等の増加も必ず記帳してください。</t>
    <rPh sb="2" eb="3">
      <t>カ</t>
    </rPh>
    <rPh sb="4" eb="6">
      <t>カイシュウ</t>
    </rPh>
    <rPh sb="7" eb="10">
      <t>キンセントウ</t>
    </rPh>
    <rPh sb="11" eb="13">
      <t>ゾウカ</t>
    </rPh>
    <rPh sb="14" eb="15">
      <t>カナラ</t>
    </rPh>
    <rPh sb="16" eb="18">
      <t>キチョウ</t>
    </rPh>
    <phoneticPr fontId="1"/>
  </si>
  <si>
    <t>　　なおこの場合、売掛金は152を買掛金は312の科目番号となるこ</t>
    <rPh sb="6" eb="8">
      <t>バアイ</t>
    </rPh>
    <rPh sb="9" eb="11">
      <t>ウリカケ</t>
    </rPh>
    <rPh sb="11" eb="12">
      <t>キン</t>
    </rPh>
    <rPh sb="17" eb="20">
      <t>カイカケキン</t>
    </rPh>
    <rPh sb="25" eb="27">
      <t>カモク</t>
    </rPh>
    <rPh sb="27" eb="29">
      <t>バンゴウ</t>
    </rPh>
    <phoneticPr fontId="1"/>
  </si>
  <si>
    <t>　 とに留意してください。</t>
    <rPh sb="4" eb="6">
      <t>リュウイ</t>
    </rPh>
    <phoneticPr fontId="1"/>
  </si>
  <si>
    <t>◆ 事例３</t>
    <rPh sb="2" eb="4">
      <t>ジレイ</t>
    </rPh>
    <phoneticPr fontId="1"/>
  </si>
  <si>
    <t>　　売掛金等回収したので出納帳に記載したが、売掛帳に回収日の</t>
    <rPh sb="2" eb="4">
      <t>ウリカケ</t>
    </rPh>
    <rPh sb="4" eb="5">
      <t>キン</t>
    </rPh>
    <rPh sb="5" eb="6">
      <t>トウ</t>
    </rPh>
    <rPh sb="6" eb="8">
      <t>カイシュウ</t>
    </rPh>
    <rPh sb="12" eb="15">
      <t>スイトウチョウ</t>
    </rPh>
    <rPh sb="16" eb="18">
      <t>キサイ</t>
    </rPh>
    <rPh sb="22" eb="24">
      <t>ウリカケ</t>
    </rPh>
    <rPh sb="24" eb="25">
      <t>チョウ</t>
    </rPh>
    <rPh sb="26" eb="29">
      <t>カイシュウビ</t>
    </rPh>
    <phoneticPr fontId="1"/>
  </si>
  <si>
    <t xml:space="preserve"> 　記載をしなかった（掛仕入れも同様）。</t>
    <rPh sb="2" eb="4">
      <t>キサイ</t>
    </rPh>
    <rPh sb="11" eb="12">
      <t>カ</t>
    </rPh>
    <rPh sb="12" eb="14">
      <t>シイ</t>
    </rPh>
    <rPh sb="16" eb="18">
      <t>ドウヨウ</t>
    </rPh>
    <phoneticPr fontId="1"/>
  </si>
  <si>
    <t>　　事例２同様不突合が発生します。</t>
    <rPh sb="2" eb="4">
      <t>ジレイ</t>
    </rPh>
    <rPh sb="5" eb="7">
      <t>ドウヨウ</t>
    </rPh>
    <rPh sb="7" eb="8">
      <t>フ</t>
    </rPh>
    <rPh sb="8" eb="10">
      <t>トツゴウ</t>
    </rPh>
    <rPh sb="11" eb="13">
      <t>ハッセイ</t>
    </rPh>
    <phoneticPr fontId="1"/>
  </si>
  <si>
    <t>　　必ず出納帳と売掛帳（又は仕入帳）にも回収日を記載してくだ</t>
    <rPh sb="2" eb="3">
      <t>カナラ</t>
    </rPh>
    <rPh sb="4" eb="7">
      <t>スイトウチョウ</t>
    </rPh>
    <rPh sb="8" eb="10">
      <t>ウリカケ</t>
    </rPh>
    <rPh sb="10" eb="11">
      <t>チョウ</t>
    </rPh>
    <rPh sb="12" eb="13">
      <t>マタ</t>
    </rPh>
    <rPh sb="14" eb="17">
      <t>シイレチョウ</t>
    </rPh>
    <rPh sb="20" eb="23">
      <t>カイシュウビ</t>
    </rPh>
    <rPh sb="24" eb="26">
      <t>キサイ</t>
    </rPh>
    <phoneticPr fontId="1"/>
  </si>
  <si>
    <t>　　※振込により掛け回収した場合は、預金元帳を使用します。</t>
    <rPh sb="3" eb="5">
      <t>フリコミ</t>
    </rPh>
    <rPh sb="8" eb="9">
      <t>カ</t>
    </rPh>
    <rPh sb="10" eb="12">
      <t>カイシュウ</t>
    </rPh>
    <rPh sb="14" eb="16">
      <t>バアイ</t>
    </rPh>
    <rPh sb="18" eb="20">
      <t>ヨキン</t>
    </rPh>
    <rPh sb="20" eb="22">
      <t>モトチョウ</t>
    </rPh>
    <rPh sb="23" eb="25">
      <t>シヨウ</t>
    </rPh>
    <phoneticPr fontId="1"/>
  </si>
  <si>
    <t>◆ 事例４</t>
    <rPh sb="2" eb="4">
      <t>ジレイ</t>
    </rPh>
    <phoneticPr fontId="1"/>
  </si>
  <si>
    <t>　　売掛金の回収を売上として出納帳に記載した。</t>
    <rPh sb="2" eb="4">
      <t>ウリカケ</t>
    </rPh>
    <rPh sb="4" eb="5">
      <t>キン</t>
    </rPh>
    <rPh sb="6" eb="8">
      <t>カイシュウ</t>
    </rPh>
    <rPh sb="9" eb="11">
      <t>ウリアゲ</t>
    </rPh>
    <rPh sb="14" eb="17">
      <t>スイトウチョウ</t>
    </rPh>
    <rPh sb="18" eb="20">
      <t>キサイ</t>
    </rPh>
    <phoneticPr fontId="1"/>
  </si>
  <si>
    <t>◆ 事例５</t>
    <rPh sb="2" eb="4">
      <t>ジレイ</t>
    </rPh>
    <phoneticPr fontId="1"/>
  </si>
  <si>
    <t>　　買掛金の支払いを仕入として出納帳に記載した。</t>
    <rPh sb="2" eb="5">
      <t>カイカケキン</t>
    </rPh>
    <rPh sb="6" eb="8">
      <t>シハラ</t>
    </rPh>
    <rPh sb="10" eb="12">
      <t>シイレ</t>
    </rPh>
    <rPh sb="15" eb="18">
      <t>スイトウチョウ</t>
    </rPh>
    <rPh sb="19" eb="21">
      <t>キサイ</t>
    </rPh>
    <phoneticPr fontId="1"/>
  </si>
  <si>
    <t>　※事例４・５の場合は、チェック欄にエラーの表示がされません。</t>
    <rPh sb="2" eb="4">
      <t>ジレイ</t>
    </rPh>
    <rPh sb="8" eb="10">
      <t>バアイ</t>
    </rPh>
    <rPh sb="16" eb="17">
      <t>ラン</t>
    </rPh>
    <rPh sb="22" eb="24">
      <t>ヒョウジ</t>
    </rPh>
    <phoneticPr fontId="1"/>
  </si>
  <si>
    <t>　　４の場合、回収済みの売掛金が残債に残り、決算上、売上が2重</t>
    <rPh sb="4" eb="6">
      <t>バアイ</t>
    </rPh>
    <rPh sb="7" eb="9">
      <t>カイシュウ</t>
    </rPh>
    <rPh sb="9" eb="10">
      <t>ズ</t>
    </rPh>
    <rPh sb="12" eb="14">
      <t>ウリカケ</t>
    </rPh>
    <rPh sb="14" eb="15">
      <t>キン</t>
    </rPh>
    <rPh sb="16" eb="17">
      <t>ザン</t>
    </rPh>
    <rPh sb="17" eb="18">
      <t>サイ</t>
    </rPh>
    <rPh sb="19" eb="20">
      <t>ノコ</t>
    </rPh>
    <rPh sb="22" eb="24">
      <t>ケッサン</t>
    </rPh>
    <rPh sb="24" eb="25">
      <t>ウエ</t>
    </rPh>
    <rPh sb="26" eb="28">
      <t>ウリアゲ</t>
    </rPh>
    <rPh sb="30" eb="31">
      <t>オモ</t>
    </rPh>
    <phoneticPr fontId="1"/>
  </si>
  <si>
    <t>　 になります。</t>
    <phoneticPr fontId="1"/>
  </si>
  <si>
    <t xml:space="preserve"> 　  ５の場合は同様に仕入れが2重に計上されることになりますので</t>
    <rPh sb="6" eb="8">
      <t>バアイ</t>
    </rPh>
    <rPh sb="9" eb="11">
      <t>ドウヨウ</t>
    </rPh>
    <rPh sb="12" eb="14">
      <t>シイ</t>
    </rPh>
    <rPh sb="17" eb="18">
      <t>ジュウ</t>
    </rPh>
    <rPh sb="19" eb="21">
      <t>ケイジョウ</t>
    </rPh>
    <phoneticPr fontId="1"/>
  </si>
  <si>
    <t>　 注意してください。</t>
    <rPh sb="2" eb="4">
      <t>チュウイ</t>
    </rPh>
    <phoneticPr fontId="1"/>
  </si>
  <si>
    <t>　</t>
    <phoneticPr fontId="1"/>
  </si>
  <si>
    <t>　毎月分の取引を各該当月のシートの金銭出納帳・預金元帳に入力（記入）します。</t>
    <rPh sb="1" eb="3">
      <t>マイツキ</t>
    </rPh>
    <rPh sb="3" eb="4">
      <t>ブン</t>
    </rPh>
    <rPh sb="5" eb="7">
      <t>トリヒキ</t>
    </rPh>
    <rPh sb="8" eb="9">
      <t>カク</t>
    </rPh>
    <rPh sb="9" eb="11">
      <t>ガイトウ</t>
    </rPh>
    <rPh sb="11" eb="12">
      <t>ツキ</t>
    </rPh>
    <rPh sb="17" eb="19">
      <t>キンセン</t>
    </rPh>
    <rPh sb="19" eb="22">
      <t>スイトウチョウ</t>
    </rPh>
    <rPh sb="23" eb="25">
      <t>ヨキン</t>
    </rPh>
    <rPh sb="25" eb="27">
      <t>モトチョウ</t>
    </rPh>
    <rPh sb="28" eb="30">
      <t>ニュウリョク</t>
    </rPh>
    <rPh sb="31" eb="33">
      <t>キニュウ</t>
    </rPh>
    <phoneticPr fontId="1"/>
  </si>
  <si>
    <t>　各月シート内の配置は以下のとおりです。</t>
    <rPh sb="1" eb="3">
      <t>カクツキ</t>
    </rPh>
    <rPh sb="6" eb="7">
      <t>ナイ</t>
    </rPh>
    <rPh sb="8" eb="10">
      <t>ハイチ</t>
    </rPh>
    <rPh sb="11" eb="13">
      <t>イカ</t>
    </rPh>
    <phoneticPr fontId="1"/>
  </si>
  <si>
    <t>さい。</t>
    <phoneticPr fontId="1"/>
  </si>
  <si>
    <t>　けています。</t>
    <phoneticPr fontId="1"/>
  </si>
  <si>
    <t>　 さい。</t>
    <phoneticPr fontId="1"/>
  </si>
  <si>
    <t>◆ 事例６</t>
    <rPh sb="2" eb="4">
      <t>ジレイ</t>
    </rPh>
    <phoneticPr fontId="1"/>
  </si>
  <si>
    <t>　　預金を引き出したが、金銭出納帳のみ現金の受け入れを記載した。</t>
    <rPh sb="2" eb="4">
      <t>ヨキン</t>
    </rPh>
    <rPh sb="5" eb="6">
      <t>ヒ</t>
    </rPh>
    <rPh sb="7" eb="8">
      <t>ダ</t>
    </rPh>
    <rPh sb="12" eb="14">
      <t>キンセン</t>
    </rPh>
    <rPh sb="14" eb="17">
      <t>スイトウチョウ</t>
    </rPh>
    <rPh sb="19" eb="21">
      <t>ゲンキン</t>
    </rPh>
    <rPh sb="22" eb="23">
      <t>ウ</t>
    </rPh>
    <rPh sb="24" eb="25">
      <t>イ</t>
    </rPh>
    <rPh sb="27" eb="29">
      <t>キサイ</t>
    </rPh>
    <phoneticPr fontId="1"/>
  </si>
  <si>
    <t>　　預金の引き出し・預け入れ等の金銭・預金のいずれもが異動する</t>
    <rPh sb="2" eb="4">
      <t>ヨキン</t>
    </rPh>
    <rPh sb="5" eb="6">
      <t>ヒ</t>
    </rPh>
    <rPh sb="7" eb="8">
      <t>ダ</t>
    </rPh>
    <rPh sb="10" eb="11">
      <t>アズ</t>
    </rPh>
    <rPh sb="12" eb="13">
      <t>イ</t>
    </rPh>
    <rPh sb="14" eb="15">
      <t>トウ</t>
    </rPh>
    <rPh sb="16" eb="18">
      <t>キンセン</t>
    </rPh>
    <rPh sb="19" eb="21">
      <t>ヨキン</t>
    </rPh>
    <rPh sb="27" eb="29">
      <t>イドウ</t>
    </rPh>
    <phoneticPr fontId="1"/>
  </si>
  <si>
    <t>　取引は、金銭出納帳と預金元帳の両方に記入し、各残高を合わせて</t>
    <rPh sb="1" eb="3">
      <t>トリヒキ</t>
    </rPh>
    <rPh sb="5" eb="7">
      <t>キンセン</t>
    </rPh>
    <rPh sb="7" eb="10">
      <t>スイトウチョウ</t>
    </rPh>
    <rPh sb="11" eb="13">
      <t>ヨキン</t>
    </rPh>
    <rPh sb="13" eb="15">
      <t>モトチョウ</t>
    </rPh>
    <rPh sb="16" eb="18">
      <t>リョウホウ</t>
    </rPh>
    <rPh sb="19" eb="21">
      <t>キニュウ</t>
    </rPh>
    <rPh sb="23" eb="24">
      <t>カク</t>
    </rPh>
    <rPh sb="24" eb="26">
      <t>ザンダカ</t>
    </rPh>
    <rPh sb="27" eb="28">
      <t>ア</t>
    </rPh>
    <phoneticPr fontId="1"/>
  </si>
  <si>
    <t>　ください。</t>
    <phoneticPr fontId="1"/>
  </si>
  <si>
    <t>　　金銭の相手勘定は預金（１３１又は１３２）、預金の相手勘定は</t>
    <rPh sb="2" eb="4">
      <t>キンセン</t>
    </rPh>
    <rPh sb="5" eb="7">
      <t>アイテ</t>
    </rPh>
    <rPh sb="7" eb="9">
      <t>カンジョウ</t>
    </rPh>
    <rPh sb="10" eb="12">
      <t>ヨキン</t>
    </rPh>
    <rPh sb="16" eb="17">
      <t>マタ</t>
    </rPh>
    <rPh sb="23" eb="25">
      <t>ヨキン</t>
    </rPh>
    <rPh sb="26" eb="28">
      <t>アイテ</t>
    </rPh>
    <rPh sb="28" eb="30">
      <t>カンジョウ</t>
    </rPh>
    <phoneticPr fontId="1"/>
  </si>
  <si>
    <t>　現金（１１１）となる取引（資産移動）となります。</t>
    <rPh sb="1" eb="3">
      <t>ゲンキン</t>
    </rPh>
    <rPh sb="11" eb="13">
      <t>トリヒキ</t>
    </rPh>
    <rPh sb="14" eb="16">
      <t>シサン</t>
    </rPh>
    <rPh sb="16" eb="18">
      <t>イドウ</t>
    </rPh>
    <phoneticPr fontId="1"/>
  </si>
  <si>
    <t>　　※ただし、このシステム上、異動額のみを把握する定期預金等へ</t>
    <rPh sb="13" eb="14">
      <t>ジョウ</t>
    </rPh>
    <rPh sb="15" eb="17">
      <t>イドウ</t>
    </rPh>
    <rPh sb="17" eb="18">
      <t>ガク</t>
    </rPh>
    <rPh sb="21" eb="23">
      <t>ハアク</t>
    </rPh>
    <rPh sb="25" eb="27">
      <t>テイキ</t>
    </rPh>
    <rPh sb="27" eb="29">
      <t>ヨキン</t>
    </rPh>
    <rPh sb="29" eb="30">
      <t>トウ</t>
    </rPh>
    <phoneticPr fontId="1"/>
  </si>
  <si>
    <t>　　　の異動は、その原資となる預金又は金銭の記帳のみで事足りま</t>
    <rPh sb="4" eb="6">
      <t>イドウ</t>
    </rPh>
    <rPh sb="10" eb="12">
      <t>ゲンシ</t>
    </rPh>
    <rPh sb="15" eb="17">
      <t>ヨキン</t>
    </rPh>
    <rPh sb="17" eb="18">
      <t>マタ</t>
    </rPh>
    <rPh sb="19" eb="21">
      <t>キンセン</t>
    </rPh>
    <rPh sb="22" eb="24">
      <t>キチョウ</t>
    </rPh>
    <rPh sb="27" eb="28">
      <t>コト</t>
    </rPh>
    <rPh sb="28" eb="29">
      <t>タ</t>
    </rPh>
    <phoneticPr fontId="1"/>
  </si>
  <si>
    <t>　　　す。</t>
    <phoneticPr fontId="1"/>
  </si>
  <si>
    <t>～</t>
    <phoneticPr fontId="1"/>
  </si>
  <si>
    <t>　※仕入以外の経費未払に対応できるよう、未払金シートを追加しました。売掛・買</t>
    <rPh sb="2" eb="4">
      <t>シイレ</t>
    </rPh>
    <rPh sb="4" eb="6">
      <t>イガイ</t>
    </rPh>
    <rPh sb="7" eb="9">
      <t>ケイヒ</t>
    </rPh>
    <rPh sb="9" eb="11">
      <t>ミバライ</t>
    </rPh>
    <rPh sb="12" eb="14">
      <t>タイオウ</t>
    </rPh>
    <rPh sb="20" eb="21">
      <t>ミ</t>
    </rPh>
    <rPh sb="21" eb="22">
      <t>バラ</t>
    </rPh>
    <rPh sb="22" eb="23">
      <t>キン</t>
    </rPh>
    <rPh sb="27" eb="29">
      <t>ツイカ</t>
    </rPh>
    <rPh sb="34" eb="36">
      <t>ウリカケ</t>
    </rPh>
    <rPh sb="37" eb="38">
      <t>バイ</t>
    </rPh>
    <phoneticPr fontId="1"/>
  </si>
  <si>
    <t>　すが、支払った際に支払月日を記帳すること、出納帳又は預金元帳で支払いを記帳</t>
    <rPh sb="22" eb="25">
      <t>スイトウチョウ</t>
    </rPh>
    <rPh sb="25" eb="26">
      <t>マタ</t>
    </rPh>
    <rPh sb="27" eb="29">
      <t>ヨキン</t>
    </rPh>
    <rPh sb="29" eb="31">
      <t>モトチョウ</t>
    </rPh>
    <rPh sb="32" eb="34">
      <t>シハラ</t>
    </rPh>
    <rPh sb="36" eb="38">
      <t>キチョウ</t>
    </rPh>
    <phoneticPr fontId="1"/>
  </si>
  <si>
    <t>　する要領は、仕入（買掛）と同様です。</t>
    <phoneticPr fontId="1"/>
  </si>
  <si>
    <t xml:space="preserve"> ９ 未払金支払い</t>
    <rPh sb="3" eb="4">
      <t>ミ</t>
    </rPh>
    <rPh sb="4" eb="5">
      <t>バラ</t>
    </rPh>
    <rPh sb="5" eb="6">
      <t>キン</t>
    </rPh>
    <rPh sb="6" eb="8">
      <t>シハラ</t>
    </rPh>
    <phoneticPr fontId="1"/>
  </si>
  <si>
    <t>経費科目等</t>
    <rPh sb="0" eb="2">
      <t>ケイヒ</t>
    </rPh>
    <rPh sb="2" eb="4">
      <t>カモク</t>
    </rPh>
    <rPh sb="4" eb="5">
      <t>トウ</t>
    </rPh>
    <phoneticPr fontId="1"/>
  </si>
  <si>
    <t>　出納帳は１カ月に1００の取引を、預金元帳は同５０の取引を処理することができ</t>
    <rPh sb="1" eb="3">
      <t>スイトウ</t>
    </rPh>
    <rPh sb="3" eb="4">
      <t>チョウ</t>
    </rPh>
    <rPh sb="7" eb="8">
      <t>ゲツ</t>
    </rPh>
    <rPh sb="13" eb="15">
      <t>トリヒキ</t>
    </rPh>
    <rPh sb="17" eb="19">
      <t>ヨキン</t>
    </rPh>
    <rPh sb="19" eb="21">
      <t>モトチョウ</t>
    </rPh>
    <rPh sb="22" eb="23">
      <t>ドウ</t>
    </rPh>
    <rPh sb="26" eb="28">
      <t>トリヒキ</t>
    </rPh>
    <rPh sb="29" eb="31">
      <t>ショリ</t>
    </rPh>
    <phoneticPr fontId="1"/>
  </si>
  <si>
    <t>○ 未払金（未払費用）　　〔３１４〕</t>
    <rPh sb="2" eb="3">
      <t>ミ</t>
    </rPh>
    <rPh sb="3" eb="4">
      <t>バライ</t>
    </rPh>
    <rPh sb="4" eb="5">
      <t>キン</t>
    </rPh>
    <rPh sb="6" eb="10">
      <t>ミバライヒヨウ</t>
    </rPh>
    <phoneticPr fontId="1"/>
  </si>
  <si>
    <t>内　　容</t>
    <rPh sb="0" eb="1">
      <t>ウチ</t>
    </rPh>
    <rPh sb="3" eb="4">
      <t>カタチ</t>
    </rPh>
    <phoneticPr fontId="1"/>
  </si>
  <si>
    <t>前年末未払金</t>
    <rPh sb="0" eb="3">
      <t>ゼンネンマツ</t>
    </rPh>
    <rPh sb="3" eb="4">
      <t>ミ</t>
    </rPh>
    <rPh sb="4" eb="5">
      <t>バライ</t>
    </rPh>
    <rPh sb="5" eb="6">
      <t>キン</t>
    </rPh>
    <phoneticPr fontId="1"/>
  </si>
  <si>
    <t>時点残高</t>
    <rPh sb="0" eb="2">
      <t>ジテン</t>
    </rPh>
    <rPh sb="2" eb="4">
      <t>ザンダカ</t>
    </rPh>
    <phoneticPr fontId="1"/>
  </si>
  <si>
    <t>本年末未払金</t>
    <rPh sb="0" eb="1">
      <t>ホン</t>
    </rPh>
    <rPh sb="1" eb="3">
      <t>ネンマツ</t>
    </rPh>
    <rPh sb="3" eb="4">
      <t>ミ</t>
    </rPh>
    <rPh sb="4" eb="5">
      <t>バライ</t>
    </rPh>
    <rPh sb="5" eb="6">
      <t>キン</t>
    </rPh>
    <phoneticPr fontId="1"/>
  </si>
  <si>
    <t>　掛のように期中の変動記載は行わず、計上は期首期末に一括して行うこととなりま</t>
    <rPh sb="21" eb="23">
      <t>キシュ</t>
    </rPh>
    <rPh sb="23" eb="25">
      <t>キマツ</t>
    </rPh>
    <rPh sb="26" eb="28">
      <t>イッカツ</t>
    </rPh>
    <rPh sb="30" eb="31">
      <t>オコナ</t>
    </rPh>
    <phoneticPr fontId="1"/>
  </si>
  <si>
    <t>備考（相手科目）</t>
    <rPh sb="0" eb="2">
      <t>ビコウ</t>
    </rPh>
    <rPh sb="3" eb="5">
      <t>アイテ</t>
    </rPh>
    <rPh sb="5" eb="7">
      <t>カモク</t>
    </rPh>
    <phoneticPr fontId="4"/>
  </si>
  <si>
    <t>損益科目</t>
    <rPh sb="0" eb="4">
      <t>ソンエキカモク</t>
    </rPh>
    <phoneticPr fontId="1"/>
  </si>
  <si>
    <t>貸借科目</t>
    <rPh sb="0" eb="2">
      <t>タイシャク</t>
    </rPh>
    <rPh sb="2" eb="4">
      <t>カモク</t>
    </rPh>
    <phoneticPr fontId="1"/>
  </si>
  <si>
    <t>選択科目</t>
    <rPh sb="0" eb="2">
      <t>センタク</t>
    </rPh>
    <rPh sb="2" eb="4">
      <t>カモク</t>
    </rPh>
    <phoneticPr fontId="1"/>
  </si>
  <si>
    <t>普通預金</t>
    <rPh sb="0" eb="2">
      <t>フツウ</t>
    </rPh>
    <rPh sb="2" eb="4">
      <t>ヨキン</t>
    </rPh>
    <phoneticPr fontId="1"/>
  </si>
  <si>
    <t>○ 普通預金元帳１</t>
    <rPh sb="2" eb="4">
      <t>フツウ</t>
    </rPh>
    <rPh sb="4" eb="6">
      <t>ヨキン</t>
    </rPh>
    <rPh sb="6" eb="8">
      <t>モトチョウ</t>
    </rPh>
    <phoneticPr fontId="4"/>
  </si>
  <si>
    <t>○ 普通預金元帳２</t>
    <rPh sb="2" eb="4">
      <t>フツウ</t>
    </rPh>
    <rPh sb="4" eb="6">
      <t>ヨキン</t>
    </rPh>
    <rPh sb="6" eb="8">
      <t>モトチョウ</t>
    </rPh>
    <phoneticPr fontId="4"/>
  </si>
  <si>
    <t>○ 当座預金元帳</t>
    <rPh sb="2" eb="4">
      <t>トウザ</t>
    </rPh>
    <rPh sb="4" eb="6">
      <t>ヨキン</t>
    </rPh>
    <rPh sb="6" eb="8">
      <t>モトチョウ</t>
    </rPh>
    <phoneticPr fontId="4"/>
  </si>
  <si>
    <t>普通預金１</t>
    <rPh sb="0" eb="2">
      <t>フツウ</t>
    </rPh>
    <rPh sb="2" eb="4">
      <t>ヨキン</t>
    </rPh>
    <phoneticPr fontId="1"/>
  </si>
  <si>
    <t>普通預金２</t>
    <rPh sb="0" eb="2">
      <t>フツウ</t>
    </rPh>
    <rPh sb="2" eb="4">
      <t>ヨキン</t>
    </rPh>
    <phoneticPr fontId="1"/>
  </si>
  <si>
    <t xml:space="preserve">前月からの繰越高 </t>
    <rPh sb="0" eb="1">
      <t>マエ</t>
    </rPh>
    <rPh sb="1" eb="2">
      <t>ツキ</t>
    </rPh>
    <rPh sb="5" eb="7">
      <t>クリコシ</t>
    </rPh>
    <rPh sb="7" eb="8">
      <t>ダカ</t>
    </rPh>
    <phoneticPr fontId="1"/>
  </si>
  <si>
    <t>損益科目</t>
    <rPh sb="0" eb="4">
      <t>ソンエキカモク</t>
    </rPh>
    <phoneticPr fontId="1"/>
  </si>
  <si>
    <t>売上値引</t>
    <rPh sb="0" eb="4">
      <t>ウリアゲネビキ</t>
    </rPh>
    <phoneticPr fontId="1"/>
  </si>
  <si>
    <t>◇ 貸借対照表</t>
    <rPh sb="2" eb="4">
      <t>タイシャク</t>
    </rPh>
    <rPh sb="4" eb="7">
      <t>タイショウヒョウ</t>
    </rPh>
    <phoneticPr fontId="1"/>
  </si>
  <si>
    <t>他勘定振替高</t>
    <rPh sb="0" eb="1">
      <t>ホカ</t>
    </rPh>
    <rPh sb="1" eb="3">
      <t>カンジョウ</t>
    </rPh>
    <rPh sb="3" eb="5">
      <t>フリカエ</t>
    </rPh>
    <rPh sb="5" eb="6">
      <t>タカ</t>
    </rPh>
    <phoneticPr fontId="1"/>
  </si>
  <si>
    <t>役員報酬</t>
    <rPh sb="0" eb="2">
      <t>ヤクイン</t>
    </rPh>
    <rPh sb="2" eb="4">
      <t>ホウシュウ</t>
    </rPh>
    <phoneticPr fontId="1"/>
  </si>
  <si>
    <t>賞与引当金繰入高</t>
    <rPh sb="0" eb="2">
      <t>ショウヨ</t>
    </rPh>
    <rPh sb="2" eb="4">
      <t>ヒキアテ</t>
    </rPh>
    <rPh sb="4" eb="5">
      <t>キン</t>
    </rPh>
    <rPh sb="5" eb="7">
      <t>クリイレ</t>
    </rPh>
    <rPh sb="7" eb="8">
      <t>ダカ</t>
    </rPh>
    <phoneticPr fontId="1"/>
  </si>
  <si>
    <t>退職給付費用</t>
    <rPh sb="0" eb="2">
      <t>タイショク</t>
    </rPh>
    <rPh sb="2" eb="4">
      <t>キュウフ</t>
    </rPh>
    <rPh sb="4" eb="6">
      <t>ヒヨウ</t>
    </rPh>
    <phoneticPr fontId="1"/>
  </si>
  <si>
    <t>寄付金</t>
    <rPh sb="0" eb="3">
      <t>キフキン</t>
    </rPh>
    <phoneticPr fontId="1"/>
  </si>
  <si>
    <t>会議費</t>
    <rPh sb="0" eb="3">
      <t>カイギヒ</t>
    </rPh>
    <phoneticPr fontId="1"/>
  </si>
  <si>
    <t>のれん償却</t>
    <rPh sb="3" eb="5">
      <t>ショウキャク</t>
    </rPh>
    <phoneticPr fontId="1"/>
  </si>
  <si>
    <t>固定資産売却益</t>
    <rPh sb="0" eb="2">
      <t>コテイ</t>
    </rPh>
    <rPh sb="2" eb="4">
      <t>シサン</t>
    </rPh>
    <rPh sb="4" eb="7">
      <t>バイキャクエキ</t>
    </rPh>
    <phoneticPr fontId="1"/>
  </si>
  <si>
    <t>投資有価証券売却益</t>
    <rPh sb="0" eb="2">
      <t>トウシ</t>
    </rPh>
    <rPh sb="2" eb="4">
      <t>ユウカ</t>
    </rPh>
    <rPh sb="4" eb="6">
      <t>ショウケン</t>
    </rPh>
    <rPh sb="6" eb="9">
      <t>バイキャクエキ</t>
    </rPh>
    <phoneticPr fontId="1"/>
  </si>
  <si>
    <t>投資有価証券売却損</t>
    <rPh sb="0" eb="2">
      <t>トウシ</t>
    </rPh>
    <rPh sb="2" eb="4">
      <t>ユウカ</t>
    </rPh>
    <rPh sb="4" eb="6">
      <t>ショウケン</t>
    </rPh>
    <rPh sb="6" eb="8">
      <t>バイキャク</t>
    </rPh>
    <rPh sb="8" eb="9">
      <t>ソン</t>
    </rPh>
    <phoneticPr fontId="1"/>
  </si>
  <si>
    <t>法人税・住民税及び事業税</t>
    <rPh sb="0" eb="3">
      <t>ホウジンゼイ</t>
    </rPh>
    <rPh sb="4" eb="7">
      <t>ジュウミンゼイ</t>
    </rPh>
    <rPh sb="7" eb="8">
      <t>オヨ</t>
    </rPh>
    <rPh sb="9" eb="12">
      <t>ジギョウゼイ</t>
    </rPh>
    <phoneticPr fontId="1"/>
  </si>
  <si>
    <t>法人税等更正又は決定税額</t>
    <rPh sb="0" eb="3">
      <t>ホウジンゼイ</t>
    </rPh>
    <rPh sb="3" eb="4">
      <t>トウ</t>
    </rPh>
    <rPh sb="4" eb="6">
      <t>コウセイ</t>
    </rPh>
    <rPh sb="6" eb="7">
      <t>マタ</t>
    </rPh>
    <rPh sb="8" eb="10">
      <t>ケッテイ</t>
    </rPh>
    <rPh sb="10" eb="12">
      <t>ゼイガク</t>
    </rPh>
    <phoneticPr fontId="1"/>
  </si>
  <si>
    <t>法人税等調整額</t>
    <rPh sb="0" eb="4">
      <t>ホウジンゼイトウ</t>
    </rPh>
    <rPh sb="4" eb="6">
      <t>チョウセイ</t>
    </rPh>
    <rPh sb="6" eb="7">
      <t>ガク</t>
    </rPh>
    <phoneticPr fontId="1"/>
  </si>
  <si>
    <t>001</t>
    <phoneticPr fontId="1"/>
  </si>
  <si>
    <t>繰延税金資産</t>
    <rPh sb="0" eb="2">
      <t>クリノベ</t>
    </rPh>
    <rPh sb="2" eb="4">
      <t>ゼイキン</t>
    </rPh>
    <rPh sb="4" eb="6">
      <t>シサン</t>
    </rPh>
    <phoneticPr fontId="1"/>
  </si>
  <si>
    <t>のれん</t>
    <phoneticPr fontId="1"/>
  </si>
  <si>
    <t>未払法人税等</t>
    <rPh sb="0" eb="2">
      <t>ミバラ</t>
    </rPh>
    <rPh sb="2" eb="5">
      <t>ホウジンゼイ</t>
    </rPh>
    <rPh sb="5" eb="6">
      <t>トウ</t>
    </rPh>
    <phoneticPr fontId="1"/>
  </si>
  <si>
    <t>繰延税金負債</t>
    <rPh sb="0" eb="2">
      <t>クリノベ</t>
    </rPh>
    <rPh sb="2" eb="4">
      <t>ゼイキン</t>
    </rPh>
    <rPh sb="4" eb="6">
      <t>フサイ</t>
    </rPh>
    <phoneticPr fontId="1"/>
  </si>
  <si>
    <t>未払配当金</t>
    <rPh sb="0" eb="2">
      <t>ミバラ</t>
    </rPh>
    <rPh sb="2" eb="5">
      <t>ハイトウキン</t>
    </rPh>
    <phoneticPr fontId="1"/>
  </si>
  <si>
    <t>未払役員賞与</t>
    <rPh sb="0" eb="2">
      <t>ミバライ</t>
    </rPh>
    <rPh sb="2" eb="4">
      <t>ヤクイン</t>
    </rPh>
    <rPh sb="4" eb="6">
      <t>ショウヨ</t>
    </rPh>
    <phoneticPr fontId="1"/>
  </si>
  <si>
    <t>資本金</t>
    <rPh sb="0" eb="3">
      <t>シホンキン</t>
    </rPh>
    <phoneticPr fontId="1"/>
  </si>
  <si>
    <t>新株式申込証拠金</t>
    <rPh sb="0" eb="3">
      <t>シンカブシキ</t>
    </rPh>
    <rPh sb="3" eb="5">
      <t>モウシコミ</t>
    </rPh>
    <rPh sb="5" eb="7">
      <t>ショウコ</t>
    </rPh>
    <rPh sb="7" eb="8">
      <t>キン</t>
    </rPh>
    <phoneticPr fontId="1"/>
  </si>
  <si>
    <t>資本準備金</t>
    <rPh sb="0" eb="2">
      <t>シホン</t>
    </rPh>
    <rPh sb="2" eb="5">
      <t>ジュンビキン</t>
    </rPh>
    <phoneticPr fontId="1"/>
  </si>
  <si>
    <t>資本金資本準備金減少差益</t>
    <rPh sb="0" eb="3">
      <t>シホンキン</t>
    </rPh>
    <rPh sb="3" eb="5">
      <t>シホン</t>
    </rPh>
    <rPh sb="5" eb="8">
      <t>ジュンビキン</t>
    </rPh>
    <rPh sb="8" eb="10">
      <t>ゲンショウ</t>
    </rPh>
    <rPh sb="10" eb="12">
      <t>サエキ</t>
    </rPh>
    <phoneticPr fontId="1"/>
  </si>
  <si>
    <t>自己株式処分差益</t>
    <rPh sb="0" eb="2">
      <t>ジコ</t>
    </rPh>
    <rPh sb="2" eb="4">
      <t>カブシキ</t>
    </rPh>
    <rPh sb="4" eb="6">
      <t>ショブン</t>
    </rPh>
    <rPh sb="6" eb="8">
      <t>サエキ</t>
    </rPh>
    <phoneticPr fontId="1"/>
  </si>
  <si>
    <t>資本準備金減少額</t>
    <rPh sb="0" eb="2">
      <t>シホン</t>
    </rPh>
    <rPh sb="2" eb="5">
      <t>ジュンビキン</t>
    </rPh>
    <rPh sb="5" eb="7">
      <t>ゲンショウ</t>
    </rPh>
    <rPh sb="7" eb="8">
      <t>ガク</t>
    </rPh>
    <phoneticPr fontId="1"/>
  </si>
  <si>
    <t>利益準備金</t>
    <rPh sb="0" eb="2">
      <t>リエキ</t>
    </rPh>
    <rPh sb="2" eb="5">
      <t>ジュンビキン</t>
    </rPh>
    <phoneticPr fontId="1"/>
  </si>
  <si>
    <t>特別償却準備金</t>
    <rPh sb="0" eb="2">
      <t>トクベツ</t>
    </rPh>
    <rPh sb="2" eb="4">
      <t>ショウキャク</t>
    </rPh>
    <rPh sb="4" eb="7">
      <t>ジュンビキン</t>
    </rPh>
    <phoneticPr fontId="1"/>
  </si>
  <si>
    <t>海外投資等損失準備金</t>
    <rPh sb="0" eb="2">
      <t>カイガイ</t>
    </rPh>
    <rPh sb="2" eb="5">
      <t>トウシトウ</t>
    </rPh>
    <rPh sb="5" eb="7">
      <t>ソンシツ</t>
    </rPh>
    <rPh sb="7" eb="10">
      <t>ジュンビキン</t>
    </rPh>
    <phoneticPr fontId="1"/>
  </si>
  <si>
    <t>公害防止準備金</t>
    <rPh sb="0" eb="2">
      <t>コウガイ</t>
    </rPh>
    <rPh sb="2" eb="4">
      <t>ボウシ</t>
    </rPh>
    <rPh sb="4" eb="7">
      <t>ジュンビキン</t>
    </rPh>
    <phoneticPr fontId="1"/>
  </si>
  <si>
    <t>減債積立金</t>
    <rPh sb="0" eb="2">
      <t>ゲンサイ</t>
    </rPh>
    <rPh sb="2" eb="4">
      <t>ツミタテ</t>
    </rPh>
    <rPh sb="4" eb="5">
      <t>キン</t>
    </rPh>
    <phoneticPr fontId="1"/>
  </si>
  <si>
    <t>中間配当積立金</t>
    <rPh sb="0" eb="2">
      <t>チュウカン</t>
    </rPh>
    <rPh sb="2" eb="4">
      <t>ハイトウ</t>
    </rPh>
    <rPh sb="4" eb="6">
      <t>ツミタテ</t>
    </rPh>
    <rPh sb="6" eb="7">
      <t>キン</t>
    </rPh>
    <phoneticPr fontId="1"/>
  </si>
  <si>
    <t>配当平均積立金</t>
    <rPh sb="0" eb="2">
      <t>ハイトウ</t>
    </rPh>
    <rPh sb="2" eb="4">
      <t>ヘイキン</t>
    </rPh>
    <rPh sb="4" eb="6">
      <t>ツミタテ</t>
    </rPh>
    <rPh sb="6" eb="7">
      <t>キン</t>
    </rPh>
    <phoneticPr fontId="1"/>
  </si>
  <si>
    <t>別途積立金</t>
    <rPh sb="0" eb="2">
      <t>ベット</t>
    </rPh>
    <rPh sb="2" eb="4">
      <t>ツミタテ</t>
    </rPh>
    <rPh sb="4" eb="5">
      <t>キン</t>
    </rPh>
    <phoneticPr fontId="1"/>
  </si>
  <si>
    <t>繰越利益剰余金</t>
    <rPh sb="0" eb="2">
      <t>クリコシ</t>
    </rPh>
    <rPh sb="2" eb="4">
      <t>リエキ</t>
    </rPh>
    <rPh sb="4" eb="7">
      <t>ジョウヨキン</t>
    </rPh>
    <phoneticPr fontId="1"/>
  </si>
  <si>
    <t>自己株式</t>
    <rPh sb="0" eb="2">
      <t>ジコ</t>
    </rPh>
    <rPh sb="2" eb="4">
      <t>カブシキ</t>
    </rPh>
    <phoneticPr fontId="1"/>
  </si>
  <si>
    <t>自己株式申込証拠金</t>
    <rPh sb="0" eb="2">
      <t>ジコ</t>
    </rPh>
    <rPh sb="2" eb="4">
      <t>カブシキ</t>
    </rPh>
    <rPh sb="4" eb="6">
      <t>モウシコミ</t>
    </rPh>
    <rPh sb="6" eb="8">
      <t>ショウコ</t>
    </rPh>
    <rPh sb="8" eb="9">
      <t>キン</t>
    </rPh>
    <phoneticPr fontId="1"/>
  </si>
  <si>
    <t>その他有価証券評価差額金</t>
    <rPh sb="2" eb="3">
      <t>タ</t>
    </rPh>
    <rPh sb="3" eb="5">
      <t>ユウカ</t>
    </rPh>
    <rPh sb="5" eb="7">
      <t>ショウケン</t>
    </rPh>
    <rPh sb="7" eb="9">
      <t>ヒョウカ</t>
    </rPh>
    <rPh sb="9" eb="11">
      <t>サガク</t>
    </rPh>
    <rPh sb="11" eb="12">
      <t>キン</t>
    </rPh>
    <phoneticPr fontId="1"/>
  </si>
  <si>
    <t>繰延ヘッジ損益</t>
    <rPh sb="0" eb="2">
      <t>クリノベ</t>
    </rPh>
    <rPh sb="5" eb="7">
      <t>ソンエキ</t>
    </rPh>
    <phoneticPr fontId="1"/>
  </si>
  <si>
    <t>土地再評価差額金</t>
    <rPh sb="0" eb="2">
      <t>トチ</t>
    </rPh>
    <rPh sb="2" eb="5">
      <t>サイヒョウカ</t>
    </rPh>
    <rPh sb="5" eb="7">
      <t>サガク</t>
    </rPh>
    <rPh sb="7" eb="8">
      <t>キン</t>
    </rPh>
    <phoneticPr fontId="1"/>
  </si>
  <si>
    <t>新株予約権</t>
    <rPh sb="0" eb="2">
      <t>シンカブ</t>
    </rPh>
    <rPh sb="2" eb="4">
      <t>ヨヤク</t>
    </rPh>
    <rPh sb="4" eb="5">
      <t>ケン</t>
    </rPh>
    <phoneticPr fontId="1"/>
  </si>
  <si>
    <t>従業員に対する給与</t>
    <rPh sb="0" eb="3">
      <t>ジュウギョウイン</t>
    </rPh>
    <rPh sb="4" eb="5">
      <t>タイ</t>
    </rPh>
    <rPh sb="7" eb="9">
      <t>キュウヨ</t>
    </rPh>
    <phoneticPr fontId="1"/>
  </si>
  <si>
    <t>従業員に対する賞与</t>
    <rPh sb="0" eb="3">
      <t>ジュウギョウイン</t>
    </rPh>
    <rPh sb="4" eb="5">
      <t>タイ</t>
    </rPh>
    <rPh sb="7" eb="9">
      <t>ショウヨ</t>
    </rPh>
    <phoneticPr fontId="1"/>
  </si>
  <si>
    <t>従業員のために使用する費用で法定福利費以外のもの（慰安・衛生等の費用）</t>
    <rPh sb="0" eb="3">
      <t>ジュウギョウイン</t>
    </rPh>
    <rPh sb="7" eb="9">
      <t>シヨウ</t>
    </rPh>
    <rPh sb="11" eb="13">
      <t>ヒヨウ</t>
    </rPh>
    <rPh sb="14" eb="16">
      <t>ホウテイ</t>
    </rPh>
    <rPh sb="16" eb="18">
      <t>フクリ</t>
    </rPh>
    <rPh sb="18" eb="19">
      <t>ヒ</t>
    </rPh>
    <rPh sb="19" eb="21">
      <t>イガイ</t>
    </rPh>
    <phoneticPr fontId="1"/>
  </si>
  <si>
    <t>事業主が負担する従業員の健康保険・厚生年金等の掛金</t>
    <rPh sb="0" eb="3">
      <t>ジギョウヌシ</t>
    </rPh>
    <rPh sb="4" eb="6">
      <t>フタン</t>
    </rPh>
    <rPh sb="8" eb="11">
      <t>ジュウギョウイン</t>
    </rPh>
    <rPh sb="12" eb="14">
      <t>ケンコウ</t>
    </rPh>
    <rPh sb="14" eb="16">
      <t>ホケン</t>
    </rPh>
    <rPh sb="17" eb="19">
      <t>コウセイ</t>
    </rPh>
    <rPh sb="19" eb="22">
      <t>ネンキントウ</t>
    </rPh>
    <rPh sb="23" eb="25">
      <t>カケキン</t>
    </rPh>
    <phoneticPr fontId="1"/>
  </si>
  <si>
    <t>ガソリン・灯油等・重油等の費用（消耗品費でも可）</t>
    <rPh sb="5" eb="8">
      <t>トウユトウ</t>
    </rPh>
    <rPh sb="9" eb="10">
      <t>ジュウ</t>
    </rPh>
    <rPh sb="10" eb="11">
      <t>ユ</t>
    </rPh>
    <rPh sb="11" eb="12">
      <t>トウ</t>
    </rPh>
    <rPh sb="13" eb="15">
      <t>ヒヨウ</t>
    </rPh>
    <rPh sb="16" eb="18">
      <t>ショウモウ</t>
    </rPh>
    <rPh sb="18" eb="19">
      <t>ヒン</t>
    </rPh>
    <rPh sb="19" eb="20">
      <t>ヒ</t>
    </rPh>
    <rPh sb="22" eb="23">
      <t>カ</t>
    </rPh>
    <phoneticPr fontId="1"/>
  </si>
  <si>
    <t>役員に対する報酬</t>
    <rPh sb="0" eb="2">
      <t>ヤクイン</t>
    </rPh>
    <rPh sb="3" eb="4">
      <t>タイ</t>
    </rPh>
    <rPh sb="6" eb="8">
      <t>ホウシュウ</t>
    </rPh>
    <phoneticPr fontId="1"/>
  </si>
  <si>
    <t>製造原価経費</t>
    <rPh sb="0" eb="2">
      <t>セイゾウ</t>
    </rPh>
    <rPh sb="2" eb="4">
      <t>ゲンカ</t>
    </rPh>
    <rPh sb="4" eb="6">
      <t>ケイヒ</t>
    </rPh>
    <phoneticPr fontId="1"/>
  </si>
  <si>
    <t>一般経費</t>
    <rPh sb="0" eb="2">
      <t>イッパン</t>
    </rPh>
    <rPh sb="2" eb="4">
      <t>ケイヒ</t>
    </rPh>
    <phoneticPr fontId="1"/>
  </si>
  <si>
    <t>営業外損益</t>
    <rPh sb="0" eb="3">
      <t>エイギョウガイ</t>
    </rPh>
    <rPh sb="3" eb="5">
      <t>ソンエキ</t>
    </rPh>
    <phoneticPr fontId="1"/>
  </si>
  <si>
    <t>特別損益</t>
    <rPh sb="0" eb="2">
      <t>トクベツ</t>
    </rPh>
    <rPh sb="2" eb="4">
      <t>ソンエキ</t>
    </rPh>
    <phoneticPr fontId="1"/>
  </si>
  <si>
    <t>○ 簡易複式ＳＳ（法人用）使用科目</t>
    <rPh sb="2" eb="4">
      <t>カンイ</t>
    </rPh>
    <rPh sb="4" eb="6">
      <t>フクシキ</t>
    </rPh>
    <rPh sb="9" eb="11">
      <t>ホウジン</t>
    </rPh>
    <rPh sb="11" eb="12">
      <t>ヨウ</t>
    </rPh>
    <phoneticPr fontId="1"/>
  </si>
  <si>
    <t>流動資産</t>
    <rPh sb="0" eb="2">
      <t>リュウドウ</t>
    </rPh>
    <rPh sb="2" eb="4">
      <t>シサン</t>
    </rPh>
    <phoneticPr fontId="1"/>
  </si>
  <si>
    <t>無形固定資産</t>
    <rPh sb="0" eb="2">
      <t>ムケイ</t>
    </rPh>
    <rPh sb="2" eb="4">
      <t>コテイ</t>
    </rPh>
    <rPh sb="4" eb="6">
      <t>シサン</t>
    </rPh>
    <phoneticPr fontId="1"/>
  </si>
  <si>
    <t>投資等</t>
    <rPh sb="0" eb="3">
      <t>トウシトウ</t>
    </rPh>
    <phoneticPr fontId="1"/>
  </si>
  <si>
    <t>船舶</t>
    <rPh sb="0" eb="2">
      <t>センパク</t>
    </rPh>
    <phoneticPr fontId="1"/>
  </si>
  <si>
    <t>有形固定資産</t>
    <rPh sb="0" eb="2">
      <t>ユウケイ</t>
    </rPh>
    <rPh sb="2" eb="4">
      <t>コテイ</t>
    </rPh>
    <rPh sb="4" eb="6">
      <t>シサン</t>
    </rPh>
    <phoneticPr fontId="1"/>
  </si>
  <si>
    <t>流動負債</t>
    <rPh sb="0" eb="2">
      <t>リュウドウ</t>
    </rPh>
    <rPh sb="2" eb="4">
      <t>フサイ</t>
    </rPh>
    <phoneticPr fontId="1"/>
  </si>
  <si>
    <t>固定負債</t>
    <rPh sb="0" eb="2">
      <t>コテイ</t>
    </rPh>
    <rPh sb="2" eb="4">
      <t>フサイ</t>
    </rPh>
    <phoneticPr fontId="1"/>
  </si>
  <si>
    <t>引当金</t>
    <rPh sb="0" eb="2">
      <t>ヒキアテ</t>
    </rPh>
    <rPh sb="2" eb="3">
      <t>キン</t>
    </rPh>
    <phoneticPr fontId="1"/>
  </si>
  <si>
    <t>純資産の部</t>
    <rPh sb="0" eb="3">
      <t>ジュンシサン</t>
    </rPh>
    <rPh sb="4" eb="5">
      <t>ブ</t>
    </rPh>
    <phoneticPr fontId="1"/>
  </si>
  <si>
    <t>※売上を2種類に区分したいときに使用します（612の売上/売上値引と同様に使用）。</t>
    <rPh sb="1" eb="3">
      <t>ウリアゲ</t>
    </rPh>
    <rPh sb="5" eb="7">
      <t>シュルイ</t>
    </rPh>
    <rPh sb="8" eb="10">
      <t>クブン</t>
    </rPh>
    <rPh sb="16" eb="18">
      <t>シヨウ</t>
    </rPh>
    <rPh sb="26" eb="28">
      <t>ウリアゲ</t>
    </rPh>
    <rPh sb="29" eb="31">
      <t>ウリアゲ</t>
    </rPh>
    <rPh sb="31" eb="33">
      <t>ネビ</t>
    </rPh>
    <rPh sb="34" eb="36">
      <t>ドウヨウ</t>
    </rPh>
    <rPh sb="37" eb="39">
      <t>シヨウ</t>
    </rPh>
    <phoneticPr fontId="1"/>
  </si>
  <si>
    <t>貸借対照表科目</t>
    <rPh sb="0" eb="2">
      <t>タイシャク</t>
    </rPh>
    <rPh sb="2" eb="5">
      <t>タイショウヒョウ</t>
    </rPh>
    <rPh sb="5" eb="7">
      <t>カモク</t>
    </rPh>
    <phoneticPr fontId="1"/>
  </si>
  <si>
    <t>期首</t>
    <rPh sb="0" eb="2">
      <t>キシュ</t>
    </rPh>
    <phoneticPr fontId="1"/>
  </si>
  <si>
    <t>期末</t>
    <rPh sb="0" eb="2">
      <t>キマツ</t>
    </rPh>
    <phoneticPr fontId="1"/>
  </si>
  <si>
    <t>年</t>
    <rPh sb="0" eb="1">
      <t>ネン</t>
    </rPh>
    <phoneticPr fontId="1"/>
  </si>
  <si>
    <t>　日</t>
    <rPh sb="1" eb="2">
      <t>ニチ</t>
    </rPh>
    <phoneticPr fontId="1"/>
  </si>
  <si>
    <t>※前期末の貸借対照表から金額を移記します。</t>
    <rPh sb="1" eb="4">
      <t>ゼンキマツ</t>
    </rPh>
    <rPh sb="5" eb="7">
      <t>タイシャク</t>
    </rPh>
    <rPh sb="7" eb="10">
      <t>タイショウヒョウ</t>
    </rPh>
    <rPh sb="12" eb="14">
      <t>キンガク</t>
    </rPh>
    <rPh sb="15" eb="16">
      <t>ウツ</t>
    </rPh>
    <rPh sb="16" eb="17">
      <t>キ</t>
    </rPh>
    <phoneticPr fontId="1"/>
  </si>
  <si>
    <t>資本</t>
    <rPh sb="0" eb="2">
      <t>シホン</t>
    </rPh>
    <phoneticPr fontId="1"/>
  </si>
  <si>
    <t>準備金</t>
    <rPh sb="0" eb="3">
      <t>ジュンビキン</t>
    </rPh>
    <phoneticPr fontId="1"/>
  </si>
  <si>
    <t>剰余金</t>
    <rPh sb="0" eb="3">
      <t>ジョウヨキン</t>
    </rPh>
    <phoneticPr fontId="1"/>
  </si>
  <si>
    <t>売掛金</t>
    <phoneticPr fontId="1"/>
  </si>
  <si>
    <t>仕入</t>
    <phoneticPr fontId="1"/>
  </si>
  <si>
    <t>買掛金</t>
    <rPh sb="0" eb="3">
      <t>カイカケキン</t>
    </rPh>
    <phoneticPr fontId="1"/>
  </si>
  <si>
    <t>売上１</t>
    <rPh sb="0" eb="2">
      <t>ウリアゲ</t>
    </rPh>
    <phoneticPr fontId="1"/>
  </si>
  <si>
    <t>売上１</t>
    <phoneticPr fontId="1"/>
  </si>
  <si>
    <t>売上２</t>
    <rPh sb="0" eb="2">
      <t>ウリアゲ</t>
    </rPh>
    <phoneticPr fontId="1"/>
  </si>
  <si>
    <t>売上１ 値引き</t>
    <rPh sb="4" eb="6">
      <t>ネビ</t>
    </rPh>
    <phoneticPr fontId="1"/>
  </si>
  <si>
    <t>売上２ 値引き</t>
    <rPh sb="0" eb="2">
      <t>ウリアゲ</t>
    </rPh>
    <rPh sb="4" eb="6">
      <t>ネビ</t>
    </rPh>
    <phoneticPr fontId="1"/>
  </si>
  <si>
    <t>期首棚卸</t>
    <rPh sb="0" eb="2">
      <t>キシュ</t>
    </rPh>
    <rPh sb="2" eb="4">
      <t>タナオロシ</t>
    </rPh>
    <phoneticPr fontId="1"/>
  </si>
  <si>
    <t>期末棚卸</t>
    <rPh sb="0" eb="2">
      <t>キマツ</t>
    </rPh>
    <rPh sb="2" eb="4">
      <t>タナオロシ</t>
    </rPh>
    <phoneticPr fontId="1"/>
  </si>
  <si>
    <t>差引売上原価</t>
    <rPh sb="0" eb="2">
      <t>サシヒキ</t>
    </rPh>
    <rPh sb="2" eb="4">
      <t>ウリアゲ</t>
    </rPh>
    <rPh sb="4" eb="6">
      <t>ゲンカ</t>
    </rPh>
    <phoneticPr fontId="1"/>
  </si>
  <si>
    <t>売上総損益１</t>
    <rPh sb="0" eb="2">
      <t>ウリアゲ</t>
    </rPh>
    <rPh sb="2" eb="3">
      <t>ソウ</t>
    </rPh>
    <rPh sb="3" eb="5">
      <t>ソンエキ</t>
    </rPh>
    <phoneticPr fontId="1"/>
  </si>
  <si>
    <t>（売上原価を除く）</t>
    <rPh sb="1" eb="3">
      <t>ウリアゲ</t>
    </rPh>
    <rPh sb="3" eb="5">
      <t>ゲンカ</t>
    </rPh>
    <rPh sb="6" eb="7">
      <t>ノゾ</t>
    </rPh>
    <phoneticPr fontId="1"/>
  </si>
  <si>
    <t>売上総損益２</t>
    <rPh sb="0" eb="2">
      <t>ウリアゲ</t>
    </rPh>
    <rPh sb="2" eb="3">
      <t>ソウ</t>
    </rPh>
    <rPh sb="3" eb="5">
      <t>ソンエキ</t>
    </rPh>
    <phoneticPr fontId="1"/>
  </si>
  <si>
    <t>販売費及び一般管理費</t>
    <rPh sb="0" eb="3">
      <t>ハンバイヒ</t>
    </rPh>
    <rPh sb="3" eb="4">
      <t>オヨ</t>
    </rPh>
    <rPh sb="5" eb="7">
      <t>イッパン</t>
    </rPh>
    <rPh sb="7" eb="10">
      <t>カンリヒ</t>
    </rPh>
    <phoneticPr fontId="1"/>
  </si>
  <si>
    <t>製造原価計</t>
    <rPh sb="0" eb="2">
      <t>セイゾウ</t>
    </rPh>
    <rPh sb="2" eb="4">
      <t>ゲンカ</t>
    </rPh>
    <rPh sb="4" eb="5">
      <t>ケイ</t>
    </rPh>
    <phoneticPr fontId="1"/>
  </si>
  <si>
    <t>販管費計</t>
    <rPh sb="0" eb="1">
      <t>ハン</t>
    </rPh>
    <rPh sb="1" eb="2">
      <t>カン</t>
    </rPh>
    <rPh sb="2" eb="3">
      <t>ヒ</t>
    </rPh>
    <rPh sb="3" eb="4">
      <t>ケイ</t>
    </rPh>
    <phoneticPr fontId="1"/>
  </si>
  <si>
    <t>営業損益</t>
    <rPh sb="0" eb="2">
      <t>エイギョウ</t>
    </rPh>
    <rPh sb="2" eb="4">
      <t>ソンエキ</t>
    </rPh>
    <phoneticPr fontId="1"/>
  </si>
  <si>
    <t>特別利益</t>
    <rPh sb="0" eb="2">
      <t>トクベツ</t>
    </rPh>
    <rPh sb="2" eb="4">
      <t>リエキ</t>
    </rPh>
    <phoneticPr fontId="1"/>
  </si>
  <si>
    <t>特別損失</t>
    <rPh sb="0" eb="2">
      <t>トクベツ</t>
    </rPh>
    <rPh sb="2" eb="4">
      <t>ソンシツ</t>
    </rPh>
    <phoneticPr fontId="1"/>
  </si>
  <si>
    <t>営業外収益</t>
    <rPh sb="0" eb="3">
      <t>エイギョウガイ</t>
    </rPh>
    <rPh sb="3" eb="5">
      <t>シュウエキ</t>
    </rPh>
    <phoneticPr fontId="1"/>
  </si>
  <si>
    <t>営業外損失</t>
    <rPh sb="0" eb="3">
      <t>エイギョウガイ</t>
    </rPh>
    <rPh sb="3" eb="5">
      <t>ソンシツ</t>
    </rPh>
    <phoneticPr fontId="1"/>
  </si>
  <si>
    <t>経常損益</t>
    <rPh sb="0" eb="2">
      <t>ケイジョウ</t>
    </rPh>
    <rPh sb="2" eb="4">
      <t>ソンエキ</t>
    </rPh>
    <phoneticPr fontId="1"/>
  </si>
  <si>
    <t>税引前当期損益</t>
    <rPh sb="0" eb="2">
      <t>ゼイビ</t>
    </rPh>
    <rPh sb="2" eb="3">
      <t>マエ</t>
    </rPh>
    <rPh sb="3" eb="5">
      <t>トウキ</t>
    </rPh>
    <rPh sb="5" eb="7">
      <t>ソンエキ</t>
    </rPh>
    <phoneticPr fontId="1"/>
  </si>
  <si>
    <t>売　上　高</t>
    <rPh sb="0" eb="1">
      <t>バイ</t>
    </rPh>
    <rPh sb="2" eb="3">
      <t>カミ</t>
    </rPh>
    <rPh sb="4" eb="5">
      <t>ダカ</t>
    </rPh>
    <phoneticPr fontId="1"/>
  </si>
  <si>
    <t>科　目　名</t>
    <rPh sb="0" eb="1">
      <t>カ</t>
    </rPh>
    <rPh sb="2" eb="3">
      <t>モク</t>
    </rPh>
    <rPh sb="4" eb="5">
      <t>メイ</t>
    </rPh>
    <phoneticPr fontId="1"/>
  </si>
  <si>
    <t>区　分</t>
    <rPh sb="0" eb="1">
      <t>ク</t>
    </rPh>
    <rPh sb="2" eb="3">
      <t>ブン</t>
    </rPh>
    <phoneticPr fontId="1"/>
  </si>
  <si>
    <t>流動資産</t>
    <rPh sb="0" eb="2">
      <t>リュウドウ</t>
    </rPh>
    <rPh sb="2" eb="4">
      <t>シサン</t>
    </rPh>
    <phoneticPr fontId="1"/>
  </si>
  <si>
    <t>投資等</t>
    <rPh sb="0" eb="3">
      <t>トウシトウ</t>
    </rPh>
    <phoneticPr fontId="1"/>
  </si>
  <si>
    <t>負債の部</t>
    <rPh sb="0" eb="2">
      <t>フサイ</t>
    </rPh>
    <rPh sb="3" eb="4">
      <t>ブ</t>
    </rPh>
    <phoneticPr fontId="1"/>
  </si>
  <si>
    <t>剰</t>
    <rPh sb="0" eb="1">
      <t>ジョウ</t>
    </rPh>
    <phoneticPr fontId="1"/>
  </si>
  <si>
    <t>負債・純資産の部計</t>
    <rPh sb="0" eb="2">
      <t>フサイ</t>
    </rPh>
    <rPh sb="3" eb="6">
      <t>ジュンシサン</t>
    </rPh>
    <rPh sb="7" eb="8">
      <t>ブ</t>
    </rPh>
    <rPh sb="8" eb="9">
      <t>ケイ</t>
    </rPh>
    <phoneticPr fontId="1"/>
  </si>
  <si>
    <t>資 産 の部 計</t>
    <rPh sb="0" eb="1">
      <t>シ</t>
    </rPh>
    <rPh sb="2" eb="3">
      <t>サン</t>
    </rPh>
    <rPh sb="5" eb="6">
      <t>ブ</t>
    </rPh>
    <rPh sb="7" eb="8">
      <t>ケイ</t>
    </rPh>
    <phoneticPr fontId="1"/>
  </si>
  <si>
    <t>◇ 損益計算書</t>
    <rPh sb="2" eb="4">
      <t>ソンエキ</t>
    </rPh>
    <rPh sb="4" eb="7">
      <t>ケイサンショ</t>
    </rPh>
    <phoneticPr fontId="1"/>
  </si>
  <si>
    <t>売上１値引</t>
    <rPh sb="0" eb="2">
      <t>ウリアゲ</t>
    </rPh>
    <rPh sb="3" eb="5">
      <t>ネビ</t>
    </rPh>
    <phoneticPr fontId="1"/>
  </si>
  <si>
    <t>売上２値引</t>
    <rPh sb="0" eb="2">
      <t>ウリアゲ</t>
    </rPh>
    <rPh sb="3" eb="5">
      <t>ネビキ</t>
    </rPh>
    <phoneticPr fontId="1"/>
  </si>
  <si>
    <t>差引売上１の金額</t>
    <rPh sb="0" eb="2">
      <t>サシヒキ</t>
    </rPh>
    <rPh sb="2" eb="4">
      <t>ウリアゲ</t>
    </rPh>
    <rPh sb="6" eb="8">
      <t>キンガク</t>
    </rPh>
    <phoneticPr fontId="1"/>
  </si>
  <si>
    <t>差引売上２の金額</t>
    <rPh sb="0" eb="2">
      <t>サシヒキ</t>
    </rPh>
    <rPh sb="2" eb="4">
      <t>ウリアゲ</t>
    </rPh>
    <rPh sb="6" eb="8">
      <t>キンガク</t>
    </rPh>
    <phoneticPr fontId="1"/>
  </si>
  <si>
    <t>総売上高</t>
    <rPh sb="0" eb="1">
      <t>ソウ</t>
    </rPh>
    <rPh sb="1" eb="3">
      <t>ウリアゲ</t>
    </rPh>
    <rPh sb="3" eb="4">
      <t>ダカ</t>
    </rPh>
    <phoneticPr fontId="1"/>
  </si>
  <si>
    <t>仕入金額</t>
    <rPh sb="0" eb="2">
      <t>シイレ</t>
    </rPh>
    <rPh sb="2" eb="4">
      <t>キンガク</t>
    </rPh>
    <phoneticPr fontId="1"/>
  </si>
  <si>
    <t>仕入値引</t>
    <rPh sb="0" eb="2">
      <t>シイレ</t>
    </rPh>
    <rPh sb="2" eb="4">
      <t>ネビ</t>
    </rPh>
    <phoneticPr fontId="1"/>
  </si>
  <si>
    <t>―</t>
    <phoneticPr fontId="1"/>
  </si>
  <si>
    <t>※期首棚卸が有る場合は、月次決算(損益計算)の期首欄にも同額を転記してください。</t>
    <rPh sb="1" eb="3">
      <t>キシュ</t>
    </rPh>
    <rPh sb="3" eb="5">
      <t>タナオロシ</t>
    </rPh>
    <rPh sb="6" eb="7">
      <t>ア</t>
    </rPh>
    <rPh sb="8" eb="10">
      <t>バアイ</t>
    </rPh>
    <rPh sb="12" eb="13">
      <t>ツキ</t>
    </rPh>
    <rPh sb="13" eb="14">
      <t>ジ</t>
    </rPh>
    <rPh sb="14" eb="16">
      <t>ケッサン</t>
    </rPh>
    <rPh sb="17" eb="19">
      <t>ソンエキ</t>
    </rPh>
    <rPh sb="19" eb="21">
      <t>ケイサン</t>
    </rPh>
    <rPh sb="23" eb="25">
      <t>キシュ</t>
    </rPh>
    <rPh sb="25" eb="26">
      <t>ラン</t>
    </rPh>
    <rPh sb="28" eb="30">
      <t>ドウガク</t>
    </rPh>
    <rPh sb="31" eb="33">
      <t>テンキ</t>
    </rPh>
    <phoneticPr fontId="1"/>
  </si>
  <si>
    <t>※期末一括処理</t>
    <rPh sb="1" eb="3">
      <t>キマツ</t>
    </rPh>
    <rPh sb="3" eb="5">
      <t>イッカツ</t>
    </rPh>
    <rPh sb="5" eb="7">
      <t>ショリ</t>
    </rPh>
    <phoneticPr fontId="1"/>
  </si>
  <si>
    <t>現金等で即時に回収した売上の金額（返品時は逆に記帳します。）</t>
    <rPh sb="0" eb="2">
      <t>ゲンキン</t>
    </rPh>
    <rPh sb="2" eb="3">
      <t>トウ</t>
    </rPh>
    <rPh sb="4" eb="6">
      <t>ソクジ</t>
    </rPh>
    <rPh sb="7" eb="9">
      <t>カイシュウ</t>
    </rPh>
    <rPh sb="11" eb="13">
      <t>ウリアゲ</t>
    </rPh>
    <rPh sb="14" eb="16">
      <t>キンガク</t>
    </rPh>
    <rPh sb="17" eb="19">
      <t>ヘンピン</t>
    </rPh>
    <rPh sb="19" eb="20">
      <t>ジ</t>
    </rPh>
    <rPh sb="21" eb="22">
      <t>ギャク</t>
    </rPh>
    <rPh sb="23" eb="25">
      <t>キチョウ</t>
    </rPh>
    <phoneticPr fontId="1"/>
  </si>
  <si>
    <t>科　目　内　容　等</t>
    <rPh sb="0" eb="1">
      <t>カ</t>
    </rPh>
    <rPh sb="2" eb="3">
      <t>メ</t>
    </rPh>
    <rPh sb="4" eb="5">
      <t>ウチ</t>
    </rPh>
    <rPh sb="6" eb="7">
      <t>ヨウ</t>
    </rPh>
    <rPh sb="8" eb="9">
      <t>トウ</t>
    </rPh>
    <phoneticPr fontId="1"/>
  </si>
  <si>
    <t>差引当期損益金額</t>
    <rPh sb="0" eb="2">
      <t>サシヒキ</t>
    </rPh>
    <rPh sb="2" eb="4">
      <t>トウキ</t>
    </rPh>
    <rPh sb="4" eb="6">
      <t>ソンエキ</t>
    </rPh>
    <rPh sb="6" eb="8">
      <t>キンガク</t>
    </rPh>
    <phoneticPr fontId="1"/>
  </si>
  <si>
    <t>資産の部合計</t>
    <rPh sb="0" eb="2">
      <t>シサン</t>
    </rPh>
    <rPh sb="3" eb="4">
      <t>ブ</t>
    </rPh>
    <rPh sb="4" eb="6">
      <t>ゴウケイ</t>
    </rPh>
    <phoneticPr fontId="1"/>
  </si>
  <si>
    <t>負債及び純資産の部合計</t>
    <rPh sb="0" eb="2">
      <t>フサイ</t>
    </rPh>
    <rPh sb="2" eb="3">
      <t>オヨ</t>
    </rPh>
    <rPh sb="4" eb="7">
      <t>ジュンシサン</t>
    </rPh>
    <rPh sb="8" eb="9">
      <t>ブ</t>
    </rPh>
    <rPh sb="9" eb="11">
      <t>ゴウケイ</t>
    </rPh>
    <phoneticPr fontId="1"/>
  </si>
  <si>
    <t>船具費</t>
    <rPh sb="0" eb="2">
      <t>セング</t>
    </rPh>
    <rPh sb="2" eb="3">
      <t>ヒ</t>
    </rPh>
    <phoneticPr fontId="1"/>
  </si>
  <si>
    <t>港費</t>
    <rPh sb="0" eb="1">
      <t>ミナト</t>
    </rPh>
    <rPh sb="1" eb="2">
      <t>ヒ</t>
    </rPh>
    <phoneticPr fontId="1"/>
  </si>
  <si>
    <t>借方(入金)</t>
    <rPh sb="0" eb="1">
      <t>シャク</t>
    </rPh>
    <rPh sb="1" eb="2">
      <t>カタ</t>
    </rPh>
    <rPh sb="3" eb="5">
      <t>ニュウキン</t>
    </rPh>
    <phoneticPr fontId="4"/>
  </si>
  <si>
    <t>貸方(支払)</t>
    <rPh sb="0" eb="1">
      <t>カシ</t>
    </rPh>
    <rPh sb="1" eb="2">
      <t>カタ</t>
    </rPh>
    <rPh sb="3" eb="5">
      <t>シハライ</t>
    </rPh>
    <phoneticPr fontId="4"/>
  </si>
  <si>
    <t>月　計 （月末残高）</t>
    <rPh sb="0" eb="1">
      <t>ガツ</t>
    </rPh>
    <rPh sb="2" eb="3">
      <t>ケイ</t>
    </rPh>
    <rPh sb="5" eb="7">
      <t>ゲツマツ</t>
    </rPh>
    <rPh sb="7" eb="9">
      <t>ザンダカ</t>
    </rPh>
    <phoneticPr fontId="1"/>
  </si>
  <si>
    <t>食料費</t>
    <rPh sb="0" eb="3">
      <t>ショクリョウヒ</t>
    </rPh>
    <phoneticPr fontId="1"/>
  </si>
  <si>
    <t>額面金額</t>
    <rPh sb="0" eb="2">
      <t>ガクメン</t>
    </rPh>
    <rPh sb="2" eb="4">
      <t>キンガク</t>
    </rPh>
    <phoneticPr fontId="1"/>
  </si>
  <si>
    <t>支払期日</t>
    <rPh sb="0" eb="2">
      <t>シハライ</t>
    </rPh>
    <rPh sb="2" eb="4">
      <t>キジツ</t>
    </rPh>
    <phoneticPr fontId="1"/>
  </si>
  <si>
    <t>※科目番号に網掛けのあるものは固定項目です。</t>
    <rPh sb="1" eb="3">
      <t>カモク</t>
    </rPh>
    <rPh sb="3" eb="5">
      <t>バンゴウ</t>
    </rPh>
    <rPh sb="6" eb="8">
      <t>アミカ</t>
    </rPh>
    <rPh sb="15" eb="17">
      <t>コテイ</t>
    </rPh>
    <rPh sb="17" eb="19">
      <t>コウモク</t>
    </rPh>
    <phoneticPr fontId="1"/>
  </si>
  <si>
    <t>※　一般的な決算書に合わせた設定としています。必要科目は表中に科目番号番号を入力することで追加設定できます（左下表参照）。</t>
    <rPh sb="2" eb="5">
      <t>イッパンテキ</t>
    </rPh>
    <rPh sb="6" eb="9">
      <t>ケッサンショ</t>
    </rPh>
    <rPh sb="10" eb="11">
      <t>ア</t>
    </rPh>
    <rPh sb="14" eb="16">
      <t>セッテイ</t>
    </rPh>
    <rPh sb="23" eb="25">
      <t>ヒツヨウ</t>
    </rPh>
    <rPh sb="25" eb="27">
      <t>カモク</t>
    </rPh>
    <rPh sb="28" eb="30">
      <t>ヒョウチュウ</t>
    </rPh>
    <rPh sb="35" eb="37">
      <t>バンゴウ</t>
    </rPh>
    <rPh sb="38" eb="40">
      <t>ニュウリョク</t>
    </rPh>
    <rPh sb="47" eb="49">
      <t>セッテイ</t>
    </rPh>
    <rPh sb="54" eb="55">
      <t>ヒダリ</t>
    </rPh>
    <phoneticPr fontId="1"/>
  </si>
  <si>
    <t>※　科目番号に網掛けのあるものは、固定項目としていますので変更できません（右：貸借対照表も同様）。</t>
    <rPh sb="2" eb="4">
      <t>カモク</t>
    </rPh>
    <rPh sb="4" eb="6">
      <t>バンゴウ</t>
    </rPh>
    <rPh sb="7" eb="9">
      <t>アミカ</t>
    </rPh>
    <rPh sb="17" eb="19">
      <t>コテイ</t>
    </rPh>
    <rPh sb="19" eb="21">
      <t>コウモク</t>
    </rPh>
    <rPh sb="29" eb="31">
      <t>ヘンコウ</t>
    </rPh>
    <rPh sb="37" eb="38">
      <t>ミギ</t>
    </rPh>
    <rPh sb="39" eb="41">
      <t>タイシャク</t>
    </rPh>
    <rPh sb="41" eb="44">
      <t>タイショウヒョウ</t>
    </rPh>
    <rPh sb="45" eb="47">
      <t>ドウヨウ</t>
    </rPh>
    <phoneticPr fontId="1"/>
  </si>
  <si>
    <t>剰余
利益</t>
    <rPh sb="0" eb="2">
      <t>ジョウヨ</t>
    </rPh>
    <rPh sb="3" eb="5">
      <t>リエキ</t>
    </rPh>
    <phoneticPr fontId="1"/>
  </si>
  <si>
    <t>剰余</t>
    <rPh sb="0" eb="2">
      <t>ジョウヨ</t>
    </rPh>
    <phoneticPr fontId="1"/>
  </si>
  <si>
    <t>当期損益金額</t>
    <rPh sb="0" eb="2">
      <t>トウキ</t>
    </rPh>
    <rPh sb="2" eb="4">
      <t>ソンエキ</t>
    </rPh>
    <rPh sb="4" eb="6">
      <t>キンガク</t>
    </rPh>
    <phoneticPr fontId="1"/>
  </si>
  <si>
    <t>差引製造原価計</t>
    <rPh sb="0" eb="2">
      <t>サシヒキ</t>
    </rPh>
    <rPh sb="2" eb="4">
      <t>セイゾウ</t>
    </rPh>
    <rPh sb="4" eb="6">
      <t>ゲンカ</t>
    </rPh>
    <rPh sb="6" eb="7">
      <t>ケイ</t>
    </rPh>
    <phoneticPr fontId="1"/>
  </si>
  <si>
    <t>売上１</t>
    <rPh sb="0" eb="2">
      <t>ウリアゲ</t>
    </rPh>
    <phoneticPr fontId="1"/>
  </si>
  <si>
    <t>売上２</t>
    <rPh sb="0" eb="2">
      <t>ウリアゲ</t>
    </rPh>
    <phoneticPr fontId="1"/>
  </si>
  <si>
    <t>売上２値引</t>
    <rPh sb="0" eb="2">
      <t>ウリアゲ</t>
    </rPh>
    <rPh sb="3" eb="5">
      <t>ネビキ</t>
    </rPh>
    <phoneticPr fontId="1"/>
  </si>
  <si>
    <t>売上１値引</t>
    <rPh sb="0" eb="2">
      <t>ウリアゲ</t>
    </rPh>
    <rPh sb="3" eb="5">
      <t>ネビ</t>
    </rPh>
    <phoneticPr fontId="1"/>
  </si>
  <si>
    <t>仕入金額</t>
    <rPh sb="0" eb="2">
      <t>シイレ</t>
    </rPh>
    <rPh sb="2" eb="4">
      <t>キンガク</t>
    </rPh>
    <phoneticPr fontId="1"/>
  </si>
  <si>
    <t>仕入値引</t>
    <rPh sb="0" eb="2">
      <t>シイレ</t>
    </rPh>
    <rPh sb="2" eb="4">
      <t>ネビ</t>
    </rPh>
    <phoneticPr fontId="1"/>
  </si>
  <si>
    <t>前年分</t>
    <rPh sb="0" eb="2">
      <t>ゼンネン</t>
    </rPh>
    <rPh sb="2" eb="3">
      <t>ブン</t>
    </rPh>
    <phoneticPr fontId="1"/>
  </si>
  <si>
    <t>受領月</t>
    <rPh sb="0" eb="2">
      <t>ジュリョウ</t>
    </rPh>
    <rPh sb="2" eb="3">
      <t>ツキ</t>
    </rPh>
    <phoneticPr fontId="1"/>
  </si>
  <si>
    <t>　　　</t>
    <phoneticPr fontId="1"/>
  </si>
  <si>
    <t>支払場所(BK)</t>
    <rPh sb="0" eb="2">
      <t>シハライ</t>
    </rPh>
    <rPh sb="2" eb="4">
      <t>バショ</t>
    </rPh>
    <phoneticPr fontId="1"/>
  </si>
  <si>
    <t>区分</t>
    <rPh sb="0" eb="2">
      <t>クブン</t>
    </rPh>
    <phoneticPr fontId="1"/>
  </si>
  <si>
    <t>月</t>
    <rPh sb="0" eb="1">
      <t>ツキ</t>
    </rPh>
    <phoneticPr fontId="1"/>
  </si>
  <si>
    <t>日</t>
    <rPh sb="0" eb="1">
      <t>ヒ</t>
    </rPh>
    <phoneticPr fontId="1"/>
  </si>
  <si>
    <t>科目番号</t>
    <rPh sb="0" eb="2">
      <t>カモク</t>
    </rPh>
    <rPh sb="2" eb="4">
      <t>バンゴウ</t>
    </rPh>
    <phoneticPr fontId="1"/>
  </si>
  <si>
    <t>科目名</t>
    <rPh sb="0" eb="2">
      <t>カモク</t>
    </rPh>
    <rPh sb="2" eb="3">
      <t>メイ</t>
    </rPh>
    <phoneticPr fontId="1"/>
  </si>
  <si>
    <t>取立・裏書等の処理</t>
    <rPh sb="0" eb="2">
      <t>トリタテ</t>
    </rPh>
    <rPh sb="3" eb="6">
      <t>ウラガキトウ</t>
    </rPh>
    <rPh sb="7" eb="9">
      <t>ショリ</t>
    </rPh>
    <phoneticPr fontId="1"/>
  </si>
  <si>
    <t>振出人　/　支払人</t>
    <rPh sb="0" eb="3">
      <t>フリダシニン</t>
    </rPh>
    <rPh sb="6" eb="8">
      <t>シハライ</t>
    </rPh>
    <rPh sb="8" eb="9">
      <t>ニン</t>
    </rPh>
    <phoneticPr fontId="1"/>
  </si>
  <si>
    <t>○ 受取手形記入帳</t>
    <rPh sb="2" eb="4">
      <t>ウケトリ</t>
    </rPh>
    <rPh sb="4" eb="6">
      <t>テガタ</t>
    </rPh>
    <rPh sb="6" eb="8">
      <t>キニュウ</t>
    </rPh>
    <rPh sb="8" eb="9">
      <t>チョウ</t>
    </rPh>
    <phoneticPr fontId="1"/>
  </si>
  <si>
    <t>取立未了残額</t>
    <rPh sb="0" eb="2">
      <t>トリタテ</t>
    </rPh>
    <rPh sb="2" eb="4">
      <t>ミリョウ</t>
    </rPh>
    <rPh sb="4" eb="6">
      <t>ザンガク</t>
    </rPh>
    <phoneticPr fontId="1"/>
  </si>
  <si>
    <t>振出日
(受取日)</t>
    <rPh sb="0" eb="3">
      <t>フリダシビ</t>
    </rPh>
    <rPh sb="5" eb="8">
      <t>ウケトリビ</t>
    </rPh>
    <phoneticPr fontId="1"/>
  </si>
  <si>
    <t>　このシステムは、法人用の簡易記帳システムです。</t>
    <rPh sb="9" eb="11">
      <t>ホウジン</t>
    </rPh>
    <rPh sb="11" eb="12">
      <t>ヨウ</t>
    </rPh>
    <rPh sb="13" eb="15">
      <t>カンイ</t>
    </rPh>
    <rPh sb="15" eb="17">
      <t>キチョウ</t>
    </rPh>
    <phoneticPr fontId="1"/>
  </si>
  <si>
    <t>と年次決算書を自動で作成できます。</t>
    <rPh sb="1" eb="2">
      <t>ネン</t>
    </rPh>
    <rPh sb="2" eb="3">
      <t>ツギ</t>
    </rPh>
    <rPh sb="3" eb="6">
      <t>ケッサンショ</t>
    </rPh>
    <rPh sb="7" eb="9">
      <t>ジドウ</t>
    </rPh>
    <rPh sb="10" eb="12">
      <t>サクセイ</t>
    </rPh>
    <phoneticPr fontId="1"/>
  </si>
  <si>
    <t>　月々の金銭出納帳・預金元帳及び売上帳、仕入帳等を作成することにより、月次の収支状況（試算表）</t>
    <rPh sb="1" eb="3">
      <t>ツキヅキ</t>
    </rPh>
    <rPh sb="4" eb="6">
      <t>キンセン</t>
    </rPh>
    <rPh sb="6" eb="8">
      <t>スイトウ</t>
    </rPh>
    <rPh sb="8" eb="9">
      <t>チョウ</t>
    </rPh>
    <rPh sb="10" eb="12">
      <t>ヨキン</t>
    </rPh>
    <rPh sb="12" eb="14">
      <t>モトチョウ</t>
    </rPh>
    <rPh sb="14" eb="15">
      <t>オヨ</t>
    </rPh>
    <rPh sb="16" eb="19">
      <t>ウリアゲチョウ</t>
    </rPh>
    <rPh sb="20" eb="23">
      <t>シイレチョウ</t>
    </rPh>
    <rPh sb="23" eb="24">
      <t>トウ</t>
    </rPh>
    <rPh sb="25" eb="27">
      <t>サクセイ</t>
    </rPh>
    <rPh sb="35" eb="36">
      <t>ツキ</t>
    </rPh>
    <rPh sb="36" eb="37">
      <t>ツギ</t>
    </rPh>
    <rPh sb="38" eb="40">
      <t>シュウシ</t>
    </rPh>
    <rPh sb="40" eb="42">
      <t>ジョウキョウ</t>
    </rPh>
    <rPh sb="43" eb="46">
      <t>シサンヒョウ</t>
    </rPh>
    <phoneticPr fontId="1"/>
  </si>
  <si>
    <t>　一般的な科目配列を固定した設定として一覧表示し、各科目の科目番号や具体的な</t>
    <rPh sb="1" eb="4">
      <t>イッパンテキ</t>
    </rPh>
    <rPh sb="5" eb="7">
      <t>カモク</t>
    </rPh>
    <rPh sb="7" eb="9">
      <t>ハイレツ</t>
    </rPh>
    <rPh sb="10" eb="12">
      <t>コテイ</t>
    </rPh>
    <rPh sb="14" eb="16">
      <t>セッテイ</t>
    </rPh>
    <rPh sb="19" eb="21">
      <t>イチラン</t>
    </rPh>
    <rPh sb="21" eb="23">
      <t>ヒョウジ</t>
    </rPh>
    <rPh sb="25" eb="26">
      <t>カク</t>
    </rPh>
    <rPh sb="26" eb="28">
      <t>カモク</t>
    </rPh>
    <rPh sb="29" eb="31">
      <t>カモク</t>
    </rPh>
    <rPh sb="31" eb="33">
      <t>バンゴウ</t>
    </rPh>
    <rPh sb="34" eb="37">
      <t>グタイテキ</t>
    </rPh>
    <phoneticPr fontId="1"/>
  </si>
  <si>
    <t>経費内容等を記載しています。</t>
    <phoneticPr fontId="1"/>
  </si>
  <si>
    <t>（以降の書式では、全て、この一覧表の科目番号を使用します。）</t>
    <rPh sb="1" eb="3">
      <t>イコウ</t>
    </rPh>
    <rPh sb="4" eb="6">
      <t>ショシキ</t>
    </rPh>
    <rPh sb="9" eb="10">
      <t>スベ</t>
    </rPh>
    <rPh sb="14" eb="16">
      <t>イチラン</t>
    </rPh>
    <rPh sb="16" eb="17">
      <t>ヒョウ</t>
    </rPh>
    <rPh sb="18" eb="20">
      <t>カモク</t>
    </rPh>
    <rPh sb="20" eb="22">
      <t>バンゴウ</t>
    </rPh>
    <rPh sb="23" eb="25">
      <t>シヨウ</t>
    </rPh>
    <phoneticPr fontId="1"/>
  </si>
  <si>
    <t>　また、一覧表上（損益科目・貸借科目）の薄い朱の網掛がない部分には任意の科目</t>
    <rPh sb="4" eb="6">
      <t>イチラン</t>
    </rPh>
    <rPh sb="6" eb="7">
      <t>ヒョウ</t>
    </rPh>
    <rPh sb="7" eb="8">
      <t>ウエ</t>
    </rPh>
    <rPh sb="9" eb="11">
      <t>ソンエキ</t>
    </rPh>
    <rPh sb="11" eb="13">
      <t>カモク</t>
    </rPh>
    <rPh sb="14" eb="16">
      <t>タイシャク</t>
    </rPh>
    <rPh sb="16" eb="18">
      <t>カモク</t>
    </rPh>
    <rPh sb="20" eb="21">
      <t>ウス</t>
    </rPh>
    <rPh sb="22" eb="23">
      <t>シュ</t>
    </rPh>
    <rPh sb="24" eb="26">
      <t>アミカケ</t>
    </rPh>
    <rPh sb="29" eb="31">
      <t>ブブン</t>
    </rPh>
    <rPh sb="33" eb="35">
      <t>ニンイ</t>
    </rPh>
    <rPh sb="36" eb="38">
      <t>カモク</t>
    </rPh>
    <phoneticPr fontId="1"/>
  </si>
  <si>
    <t>を追加することができます。</t>
    <rPh sb="1" eb="3">
      <t>ツイカ</t>
    </rPh>
    <phoneticPr fontId="1"/>
  </si>
  <si>
    <t>科目番号を上部一覧の該当欄に追加してください。</t>
    <rPh sb="0" eb="2">
      <t>カモク</t>
    </rPh>
    <rPh sb="2" eb="4">
      <t>バンゴウ</t>
    </rPh>
    <rPh sb="5" eb="7">
      <t>ジョウブ</t>
    </rPh>
    <rPh sb="7" eb="9">
      <t>イチラン</t>
    </rPh>
    <rPh sb="10" eb="12">
      <t>ガイトウ</t>
    </rPh>
    <rPh sb="12" eb="13">
      <t>ラン</t>
    </rPh>
    <rPh sb="14" eb="16">
      <t>ツイカ</t>
    </rPh>
    <phoneticPr fontId="1"/>
  </si>
  <si>
    <t>　※システム上の関数には、選択した科目のみが反映します。</t>
    <rPh sb="6" eb="7">
      <t>ジョウ</t>
    </rPh>
    <rPh sb="8" eb="10">
      <t>カンスウ</t>
    </rPh>
    <rPh sb="13" eb="15">
      <t>センタク</t>
    </rPh>
    <rPh sb="17" eb="19">
      <t>カモク</t>
    </rPh>
    <rPh sb="22" eb="24">
      <t>ハンエイ</t>
    </rPh>
    <phoneticPr fontId="1"/>
  </si>
  <si>
    <t>ます〔預金元帳は３口座（普通２、当座は各約25取引）分用意してあります〕。</t>
    <rPh sb="3" eb="5">
      <t>ヨキン</t>
    </rPh>
    <rPh sb="5" eb="7">
      <t>モトチョウ</t>
    </rPh>
    <rPh sb="9" eb="11">
      <t>コウザ</t>
    </rPh>
    <rPh sb="12" eb="14">
      <t>フツウ</t>
    </rPh>
    <rPh sb="16" eb="18">
      <t>トウザ</t>
    </rPh>
    <rPh sb="19" eb="20">
      <t>カク</t>
    </rPh>
    <rPh sb="20" eb="21">
      <t>ヤク</t>
    </rPh>
    <rPh sb="23" eb="25">
      <t>トリヒキ</t>
    </rPh>
    <rPh sb="26" eb="27">
      <t>ブン</t>
    </rPh>
    <rPh sb="27" eb="29">
      <t>ヨウイ</t>
    </rPh>
    <phoneticPr fontId="1"/>
  </si>
  <si>
    <t>法人税等</t>
    <rPh sb="0" eb="3">
      <t>ホウジンゼイ</t>
    </rPh>
    <rPh sb="3" eb="4">
      <t>トウ</t>
    </rPh>
    <phoneticPr fontId="1"/>
  </si>
  <si>
    <t>差引当期損益</t>
    <rPh sb="0" eb="2">
      <t>サシヒキ</t>
    </rPh>
    <rPh sb="2" eb="4">
      <t>トウキ</t>
    </rPh>
    <rPh sb="4" eb="6">
      <t>ソンエキ</t>
    </rPh>
    <phoneticPr fontId="1"/>
  </si>
  <si>
    <t>法人税・住民税・事業税</t>
    <rPh sb="0" eb="3">
      <t>ホウジンゼイ</t>
    </rPh>
    <rPh sb="4" eb="7">
      <t>ジュウミンゼイ</t>
    </rPh>
    <rPh sb="8" eb="11">
      <t>ジギョウゼイ</t>
    </rPh>
    <phoneticPr fontId="1"/>
  </si>
  <si>
    <t>差 引 当 期 損 益</t>
    <rPh sb="0" eb="1">
      <t>サ</t>
    </rPh>
    <rPh sb="2" eb="3">
      <t>ヒキ</t>
    </rPh>
    <rPh sb="4" eb="5">
      <t>トウ</t>
    </rPh>
    <rPh sb="6" eb="7">
      <t>キ</t>
    </rPh>
    <rPh sb="8" eb="9">
      <t>ソン</t>
    </rPh>
    <rPh sb="10" eb="11">
      <t>エキ</t>
    </rPh>
    <phoneticPr fontId="1"/>
  </si>
  <si>
    <t>旅費積立金</t>
    <rPh sb="0" eb="2">
      <t>リョヒ</t>
    </rPh>
    <rPh sb="2" eb="4">
      <t>ツミタテ</t>
    </rPh>
    <rPh sb="4" eb="5">
      <t>キン</t>
    </rPh>
    <phoneticPr fontId="1"/>
  </si>
  <si>
    <t>リサイクル預託金</t>
    <rPh sb="5" eb="8">
      <t>ヨタクキン</t>
    </rPh>
    <phoneticPr fontId="1"/>
  </si>
  <si>
    <t>月次処理集計額</t>
    <rPh sb="0" eb="1">
      <t>ツキ</t>
    </rPh>
    <rPh sb="1" eb="2">
      <t>ジ</t>
    </rPh>
    <rPh sb="2" eb="4">
      <t>ショリ</t>
    </rPh>
    <rPh sb="4" eb="6">
      <t>シュウケイ</t>
    </rPh>
    <rPh sb="6" eb="7">
      <t>ガク</t>
    </rPh>
    <phoneticPr fontId="1"/>
  </si>
  <si>
    <t>決算調整額</t>
    <rPh sb="0" eb="2">
      <t>ケッサン</t>
    </rPh>
    <rPh sb="2" eb="4">
      <t>チョウセイ</t>
    </rPh>
    <rPh sb="4" eb="5">
      <t>ガク</t>
    </rPh>
    <phoneticPr fontId="1"/>
  </si>
  <si>
    <t>最終決算額</t>
    <rPh sb="0" eb="2">
      <t>サイシュウ</t>
    </rPh>
    <rPh sb="2" eb="4">
      <t>ケッサン</t>
    </rPh>
    <rPh sb="4" eb="5">
      <t>ガク</t>
    </rPh>
    <phoneticPr fontId="1"/>
  </si>
  <si>
    <t>―</t>
    <phoneticPr fontId="1"/>
  </si>
  <si>
    <t>日付</t>
    <rPh sb="0" eb="2">
      <t>ヒヅケ</t>
    </rPh>
    <phoneticPr fontId="1"/>
  </si>
  <si>
    <t>科目名称</t>
    <rPh sb="0" eb="2">
      <t>カモク</t>
    </rPh>
    <rPh sb="2" eb="4">
      <t>メイショウ</t>
    </rPh>
    <phoneticPr fontId="1"/>
  </si>
  <si>
    <t>借　　　方</t>
    <rPh sb="0" eb="1">
      <t>シャク</t>
    </rPh>
    <rPh sb="4" eb="5">
      <t>カタ</t>
    </rPh>
    <phoneticPr fontId="1"/>
  </si>
  <si>
    <t>貸　　　方</t>
    <rPh sb="0" eb="1">
      <t>カシ</t>
    </rPh>
    <rPh sb="4" eb="5">
      <t>カタ</t>
    </rPh>
    <phoneticPr fontId="1"/>
  </si>
  <si>
    <t>摘　　　　　要</t>
    <rPh sb="0" eb="1">
      <t>テキ</t>
    </rPh>
    <rPh sb="6" eb="7">
      <t>ヨウ</t>
    </rPh>
    <phoneticPr fontId="1"/>
  </si>
  <si>
    <t>金　　額</t>
    <rPh sb="0" eb="1">
      <t>キン</t>
    </rPh>
    <rPh sb="3" eb="4">
      <t>ガク</t>
    </rPh>
    <phoneticPr fontId="1"/>
  </si>
  <si>
    <t>○ 決算調整仕訳シート</t>
    <rPh sb="2" eb="4">
      <t>ケッサン</t>
    </rPh>
    <rPh sb="4" eb="6">
      <t>チョウセイ</t>
    </rPh>
    <rPh sb="6" eb="8">
      <t>シワケ</t>
    </rPh>
    <phoneticPr fontId="1"/>
  </si>
  <si>
    <t>減価償却費(製)</t>
    <rPh sb="0" eb="2">
      <t>ゲンカ</t>
    </rPh>
    <rPh sb="2" eb="4">
      <t>ショウキャク</t>
    </rPh>
    <rPh sb="4" eb="5">
      <t>ヒ</t>
    </rPh>
    <rPh sb="6" eb="7">
      <t>セイ</t>
    </rPh>
    <phoneticPr fontId="1"/>
  </si>
  <si>
    <t>減価償却費</t>
    <rPh sb="0" eb="2">
      <t>ゲンカ</t>
    </rPh>
    <rPh sb="2" eb="4">
      <t>ショウキャク</t>
    </rPh>
    <rPh sb="4" eb="5">
      <t>ヒ</t>
    </rPh>
    <phoneticPr fontId="1"/>
  </si>
  <si>
    <t>決算調整項目</t>
    <rPh sb="0" eb="2">
      <t>ケッサン</t>
    </rPh>
    <rPh sb="2" eb="4">
      <t>チョウセイ</t>
    </rPh>
    <rPh sb="4" eb="6">
      <t>コウモク</t>
    </rPh>
    <phoneticPr fontId="1"/>
  </si>
  <si>
    <t>退給引当金戻入益</t>
    <rPh sb="0" eb="1">
      <t>シリゾ</t>
    </rPh>
    <rPh sb="1" eb="2">
      <t>キュウ</t>
    </rPh>
    <rPh sb="2" eb="4">
      <t>ヒキアテ</t>
    </rPh>
    <rPh sb="4" eb="5">
      <t>キン</t>
    </rPh>
    <rPh sb="5" eb="7">
      <t>モドシイレ</t>
    </rPh>
    <rPh sb="7" eb="8">
      <t>エキ</t>
    </rPh>
    <phoneticPr fontId="1"/>
  </si>
  <si>
    <t>＝ 複式SS（法人用）Pro ＝</t>
    <rPh sb="2" eb="4">
      <t>フクシキ</t>
    </rPh>
    <rPh sb="7" eb="10">
      <t>ホウジンヨウ</t>
    </rPh>
    <phoneticPr fontId="1"/>
  </si>
  <si>
    <t>　また、受取手形記入帳の利用により、手形管理も行うことができます。</t>
    <rPh sb="4" eb="6">
      <t>ウケトリ</t>
    </rPh>
    <rPh sb="6" eb="8">
      <t>テガタ</t>
    </rPh>
    <rPh sb="8" eb="11">
      <t>キニュウチョウ</t>
    </rPh>
    <rPh sb="12" eb="14">
      <t>リヨウ</t>
    </rPh>
    <rPh sb="18" eb="20">
      <t>テガタ</t>
    </rPh>
    <rPh sb="20" eb="22">
      <t>カンリ</t>
    </rPh>
    <rPh sb="23" eb="24">
      <t>オコナ</t>
    </rPh>
    <phoneticPr fontId="1"/>
  </si>
  <si>
    <t>　詳細等については、以下の処理手順を参照の上でご使用ください。</t>
    <rPh sb="1" eb="4">
      <t>ショウサイトウ</t>
    </rPh>
    <rPh sb="10" eb="12">
      <t>イカ</t>
    </rPh>
    <rPh sb="13" eb="15">
      <t>ショリ</t>
    </rPh>
    <rPh sb="15" eb="17">
      <t>テジュン</t>
    </rPh>
    <rPh sb="18" eb="20">
      <t>サンショウ</t>
    </rPh>
    <rPh sb="21" eb="22">
      <t>ウエ</t>
    </rPh>
    <rPh sb="24" eb="26">
      <t>シヨウ</t>
    </rPh>
    <phoneticPr fontId="1"/>
  </si>
  <si>
    <t>　※売上は区分経理に備えて、「売上１」と「売上２」の二種類に区分できます。</t>
    <rPh sb="2" eb="4">
      <t>ウリアゲ</t>
    </rPh>
    <rPh sb="5" eb="7">
      <t>クブン</t>
    </rPh>
    <rPh sb="7" eb="9">
      <t>ケイリ</t>
    </rPh>
    <rPh sb="10" eb="11">
      <t>ソナ</t>
    </rPh>
    <rPh sb="15" eb="17">
      <t>ウリアゲ</t>
    </rPh>
    <rPh sb="21" eb="23">
      <t>ウリアゲ</t>
    </rPh>
    <rPh sb="26" eb="27">
      <t>ニ</t>
    </rPh>
    <rPh sb="27" eb="29">
      <t>シュルイ</t>
    </rPh>
    <rPh sb="30" eb="32">
      <t>クブン</t>
    </rPh>
    <phoneticPr fontId="1"/>
  </si>
  <si>
    <t>　※簡単な製造原価処理にも対応しています。</t>
    <rPh sb="2" eb="4">
      <t>カンタン</t>
    </rPh>
    <rPh sb="5" eb="7">
      <t>セイゾウ</t>
    </rPh>
    <rPh sb="7" eb="9">
      <t>ゲンカ</t>
    </rPh>
    <rPh sb="9" eb="11">
      <t>ショリ</t>
    </rPh>
    <rPh sb="13" eb="15">
      <t>タイオウ</t>
    </rPh>
    <phoneticPr fontId="1"/>
  </si>
  <si>
    <t>預金元帳を入力の上で必要になりますので、現金と普通預金１・２及び当座預金の内</t>
    <rPh sb="0" eb="2">
      <t>ヨキン</t>
    </rPh>
    <rPh sb="2" eb="4">
      <t>モトチョウ</t>
    </rPh>
    <rPh sb="5" eb="7">
      <t>ニュウリョク</t>
    </rPh>
    <rPh sb="8" eb="9">
      <t>ウエ</t>
    </rPh>
    <rPh sb="10" eb="12">
      <t>ヒツヨウ</t>
    </rPh>
    <rPh sb="20" eb="22">
      <t>ゲンキン</t>
    </rPh>
    <rPh sb="23" eb="25">
      <t>フツウ</t>
    </rPh>
    <rPh sb="25" eb="27">
      <t>ヨキン</t>
    </rPh>
    <rPh sb="30" eb="31">
      <t>オヨ</t>
    </rPh>
    <rPh sb="32" eb="34">
      <t>トウザ</t>
    </rPh>
    <rPh sb="34" eb="36">
      <t>ヨキン</t>
    </rPh>
    <rPh sb="37" eb="38">
      <t>ウチ</t>
    </rPh>
    <phoneticPr fontId="1"/>
  </si>
  <si>
    <t>使用するものについては、必ず期首金額を設定してください。</t>
    <rPh sb="0" eb="2">
      <t>シヨウ</t>
    </rPh>
    <rPh sb="12" eb="13">
      <t>カナラ</t>
    </rPh>
    <rPh sb="14" eb="16">
      <t>キシュ</t>
    </rPh>
    <rPh sb="16" eb="18">
      <t>キンガク</t>
    </rPh>
    <rPh sb="19" eb="21">
      <t>セッテイ</t>
    </rPh>
    <phoneticPr fontId="1"/>
  </si>
  <si>
    <t>　　各取引を識別できるようにされることをお勧めします。</t>
    <rPh sb="2" eb="5">
      <t>カクトリヒキ</t>
    </rPh>
    <rPh sb="6" eb="8">
      <t>シキベツ</t>
    </rPh>
    <rPh sb="21" eb="22">
      <t>スス</t>
    </rPh>
    <phoneticPr fontId="1"/>
  </si>
  <si>
    <t>　※ 本システムで元帳を作成する場合、備考欄は反映しません。極力、取引内容の記載で</t>
    <rPh sb="3" eb="4">
      <t>ホン</t>
    </rPh>
    <rPh sb="9" eb="11">
      <t>モトチョウ</t>
    </rPh>
    <rPh sb="12" eb="14">
      <t>サクセイ</t>
    </rPh>
    <rPh sb="16" eb="18">
      <t>バアイ</t>
    </rPh>
    <rPh sb="19" eb="21">
      <t>ビコウ</t>
    </rPh>
    <rPh sb="21" eb="22">
      <t>ラン</t>
    </rPh>
    <rPh sb="23" eb="25">
      <t>ハンエイ</t>
    </rPh>
    <rPh sb="30" eb="32">
      <t>キョクリョク</t>
    </rPh>
    <rPh sb="33" eb="35">
      <t>トリヒキ</t>
    </rPh>
    <rPh sb="35" eb="37">
      <t>ナイヨウ</t>
    </rPh>
    <rPh sb="38" eb="40">
      <t>キサイ</t>
    </rPh>
    <phoneticPr fontId="1"/>
  </si>
  <si>
    <t>　売上代金を手形で受け取った場合、取立までの間や、手形を支払に廻した場合は、</t>
    <rPh sb="1" eb="3">
      <t>ウリアゲ</t>
    </rPh>
    <rPh sb="3" eb="5">
      <t>ダイキン</t>
    </rPh>
    <rPh sb="6" eb="8">
      <t>テガタ</t>
    </rPh>
    <rPh sb="9" eb="10">
      <t>ウ</t>
    </rPh>
    <rPh sb="11" eb="12">
      <t>ト</t>
    </rPh>
    <rPh sb="14" eb="16">
      <t>バアイ</t>
    </rPh>
    <rPh sb="17" eb="19">
      <t>トリタテ</t>
    </rPh>
    <rPh sb="22" eb="23">
      <t>カン</t>
    </rPh>
    <rPh sb="25" eb="27">
      <t>テガタ</t>
    </rPh>
    <rPh sb="28" eb="30">
      <t>シハライ</t>
    </rPh>
    <rPh sb="31" eb="32">
      <t>マワ</t>
    </rPh>
    <rPh sb="34" eb="36">
      <t>バアイ</t>
    </rPh>
    <phoneticPr fontId="1"/>
  </si>
  <si>
    <t>金銭や預金に反映しない取引となりますので、受取手形記入帳を利用して取引の管理</t>
    <rPh sb="0" eb="2">
      <t>キンセン</t>
    </rPh>
    <rPh sb="3" eb="5">
      <t>ヨキン</t>
    </rPh>
    <rPh sb="6" eb="8">
      <t>ハンエイ</t>
    </rPh>
    <rPh sb="11" eb="13">
      <t>トリヒキ</t>
    </rPh>
    <rPh sb="21" eb="23">
      <t>ウケトリ</t>
    </rPh>
    <rPh sb="23" eb="25">
      <t>テガタ</t>
    </rPh>
    <rPh sb="25" eb="27">
      <t>キニュウ</t>
    </rPh>
    <rPh sb="27" eb="28">
      <t>チョウ</t>
    </rPh>
    <rPh sb="29" eb="31">
      <t>リヨウ</t>
    </rPh>
    <rPh sb="33" eb="35">
      <t>トリヒキ</t>
    </rPh>
    <rPh sb="36" eb="38">
      <t>カンリ</t>
    </rPh>
    <phoneticPr fontId="1"/>
  </si>
  <si>
    <t>を行います。</t>
    <rPh sb="1" eb="2">
      <t>オコナ</t>
    </rPh>
    <phoneticPr fontId="1"/>
  </si>
  <si>
    <t>　手形を受け取った場合の受取手形記入帳への必須記載事項は以下のとおりです。</t>
    <rPh sb="1" eb="3">
      <t>テガタ</t>
    </rPh>
    <rPh sb="4" eb="5">
      <t>ウ</t>
    </rPh>
    <rPh sb="6" eb="7">
      <t>ト</t>
    </rPh>
    <rPh sb="9" eb="11">
      <t>バアイ</t>
    </rPh>
    <rPh sb="12" eb="14">
      <t>ウケトリ</t>
    </rPh>
    <rPh sb="14" eb="16">
      <t>テガタ</t>
    </rPh>
    <rPh sb="16" eb="18">
      <t>キニュウ</t>
    </rPh>
    <rPh sb="18" eb="19">
      <t>チョウ</t>
    </rPh>
    <rPh sb="21" eb="23">
      <t>ヒッス</t>
    </rPh>
    <rPh sb="23" eb="25">
      <t>キサイ</t>
    </rPh>
    <rPh sb="25" eb="27">
      <t>ジコウ</t>
    </rPh>
    <rPh sb="28" eb="30">
      <t>イカ</t>
    </rPh>
    <phoneticPr fontId="1"/>
  </si>
  <si>
    <t>　　１ 受取日</t>
    <rPh sb="4" eb="7">
      <t>ウケトリビ</t>
    </rPh>
    <phoneticPr fontId="1"/>
  </si>
  <si>
    <t>　　２ 振出人</t>
    <rPh sb="4" eb="7">
      <t>フリダシニン</t>
    </rPh>
    <phoneticPr fontId="1"/>
  </si>
  <si>
    <t>　　３ 券面金額</t>
    <rPh sb="4" eb="6">
      <t>ケンメン</t>
    </rPh>
    <rPh sb="6" eb="8">
      <t>キンガク</t>
    </rPh>
    <phoneticPr fontId="1"/>
  </si>
  <si>
    <t>　　４ 支払期日</t>
    <rPh sb="4" eb="6">
      <t>シハライ</t>
    </rPh>
    <rPh sb="6" eb="8">
      <t>キジツ</t>
    </rPh>
    <phoneticPr fontId="1"/>
  </si>
  <si>
    <t>　また、決済された際や、支払に廻した際には、取立・裏書等の欄に必ずその月/</t>
    <rPh sb="4" eb="6">
      <t>ケッサイ</t>
    </rPh>
    <rPh sb="9" eb="10">
      <t>サイ</t>
    </rPh>
    <rPh sb="12" eb="14">
      <t>シハライ</t>
    </rPh>
    <rPh sb="15" eb="16">
      <t>マワ</t>
    </rPh>
    <rPh sb="18" eb="19">
      <t>サイ</t>
    </rPh>
    <rPh sb="22" eb="24">
      <t>トリタテ</t>
    </rPh>
    <rPh sb="25" eb="28">
      <t>ウラガキトウ</t>
    </rPh>
    <rPh sb="29" eb="30">
      <t>ラン</t>
    </rPh>
    <rPh sb="31" eb="32">
      <t>カナラ</t>
    </rPh>
    <rPh sb="35" eb="36">
      <t>ツキ</t>
    </rPh>
    <phoneticPr fontId="1"/>
  </si>
  <si>
    <t>日を入力してください。</t>
    <phoneticPr fontId="1"/>
  </si>
  <si>
    <t>　記入帳は月毎に欄を分けていますので、該当受取月の欄に入力してください。</t>
    <rPh sb="1" eb="4">
      <t>キニュウチョウ</t>
    </rPh>
    <rPh sb="5" eb="7">
      <t>ツキゴト</t>
    </rPh>
    <rPh sb="8" eb="9">
      <t>ラン</t>
    </rPh>
    <rPh sb="10" eb="11">
      <t>ワ</t>
    </rPh>
    <rPh sb="19" eb="21">
      <t>ガイトウ</t>
    </rPh>
    <rPh sb="21" eb="23">
      <t>ウケトリ</t>
    </rPh>
    <rPh sb="23" eb="24">
      <t>ツキ</t>
    </rPh>
    <rPh sb="25" eb="26">
      <t>ラン</t>
    </rPh>
    <rPh sb="27" eb="29">
      <t>ニュウリョク</t>
    </rPh>
    <phoneticPr fontId="1"/>
  </si>
  <si>
    <t>　　また、支払への廻し等は記入帳で計数把握できませんので、同日で一端預金</t>
    <rPh sb="5" eb="7">
      <t>シハライ</t>
    </rPh>
    <rPh sb="9" eb="10">
      <t>マワ</t>
    </rPh>
    <rPh sb="11" eb="12">
      <t>トウ</t>
    </rPh>
    <rPh sb="13" eb="15">
      <t>キニュウ</t>
    </rPh>
    <rPh sb="15" eb="16">
      <t>チョウ</t>
    </rPh>
    <rPh sb="17" eb="19">
      <t>ケイスウ</t>
    </rPh>
    <rPh sb="19" eb="21">
      <t>ハアク</t>
    </rPh>
    <rPh sb="29" eb="31">
      <t>ドウジツ</t>
    </rPh>
    <rPh sb="32" eb="34">
      <t>イッタン</t>
    </rPh>
    <rPh sb="34" eb="36">
      <t>ヨキン</t>
    </rPh>
    <phoneticPr fontId="1"/>
  </si>
  <si>
    <t>　に受け入れた上で、次の行に支払の取引を入力して残高を合わせてください。　</t>
    <rPh sb="2" eb="3">
      <t>ウ</t>
    </rPh>
    <rPh sb="4" eb="5">
      <t>イ</t>
    </rPh>
    <rPh sb="7" eb="8">
      <t>ウエ</t>
    </rPh>
    <rPh sb="10" eb="11">
      <t>ツギ</t>
    </rPh>
    <rPh sb="12" eb="13">
      <t>ギョウ</t>
    </rPh>
    <rPh sb="14" eb="16">
      <t>シハライ</t>
    </rPh>
    <rPh sb="17" eb="19">
      <t>トリヒキ</t>
    </rPh>
    <rPh sb="20" eb="22">
      <t>ニュウリョク</t>
    </rPh>
    <rPh sb="24" eb="26">
      <t>ザンダカ</t>
    </rPh>
    <rPh sb="27" eb="28">
      <t>ア</t>
    </rPh>
    <phoneticPr fontId="1"/>
  </si>
  <si>
    <t>　　るよう心掛けてください。</t>
    <rPh sb="5" eb="7">
      <t>ココロガ</t>
    </rPh>
    <phoneticPr fontId="1"/>
  </si>
  <si>
    <t>　※ その際、取引内容等に「廻し手形」等の記入をして後に解りやすい記帳とす</t>
    <rPh sb="5" eb="6">
      <t>サイ</t>
    </rPh>
    <rPh sb="7" eb="9">
      <t>トリヒキ</t>
    </rPh>
    <rPh sb="9" eb="11">
      <t>ナイヨウ</t>
    </rPh>
    <rPh sb="11" eb="12">
      <t>トウ</t>
    </rPh>
    <rPh sb="14" eb="15">
      <t>マワ</t>
    </rPh>
    <rPh sb="16" eb="18">
      <t>テガタ</t>
    </rPh>
    <rPh sb="19" eb="20">
      <t>トウ</t>
    </rPh>
    <rPh sb="21" eb="23">
      <t>キニュウ</t>
    </rPh>
    <rPh sb="26" eb="27">
      <t>ノチ</t>
    </rPh>
    <rPh sb="28" eb="29">
      <t>ワカ</t>
    </rPh>
    <rPh sb="33" eb="35">
      <t>キチョウ</t>
    </rPh>
    <phoneticPr fontId="1"/>
  </si>
  <si>
    <t>　※ 預金に受け入れた場合は、預金元帳にその取引も入力します。</t>
    <rPh sb="3" eb="5">
      <t>ヨキン</t>
    </rPh>
    <rPh sb="6" eb="7">
      <t>ウ</t>
    </rPh>
    <rPh sb="8" eb="9">
      <t>イ</t>
    </rPh>
    <rPh sb="11" eb="13">
      <t>バアイ</t>
    </rPh>
    <rPh sb="15" eb="17">
      <t>ヨキン</t>
    </rPh>
    <rPh sb="17" eb="19">
      <t>モトチョウ</t>
    </rPh>
    <rPh sb="22" eb="24">
      <t>トリヒキ</t>
    </rPh>
    <rPh sb="25" eb="27">
      <t>ニュウリョク</t>
    </rPh>
    <phoneticPr fontId="1"/>
  </si>
  <si>
    <t>　※ 当システムは、支払手形(自己振出)の期日等管理を備えていませんが、異動</t>
    <rPh sb="3" eb="4">
      <t>トウ</t>
    </rPh>
    <rPh sb="10" eb="12">
      <t>シハライ</t>
    </rPh>
    <rPh sb="12" eb="14">
      <t>テガタ</t>
    </rPh>
    <rPh sb="15" eb="17">
      <t>ジコ</t>
    </rPh>
    <rPh sb="17" eb="19">
      <t>フリダシ</t>
    </rPh>
    <rPh sb="21" eb="23">
      <t>キジツ</t>
    </rPh>
    <rPh sb="23" eb="24">
      <t>トウ</t>
    </rPh>
    <rPh sb="24" eb="26">
      <t>カンリ</t>
    </rPh>
    <rPh sb="27" eb="28">
      <t>ソナ</t>
    </rPh>
    <rPh sb="36" eb="38">
      <t>イドウ</t>
    </rPh>
    <phoneticPr fontId="1"/>
  </si>
  <si>
    <t>　　計数は把握しますので、上記同様、下記の要領で計数把握が可能です。</t>
    <rPh sb="13" eb="15">
      <t>ジョウキ</t>
    </rPh>
    <rPh sb="15" eb="17">
      <t>ドウヨウ</t>
    </rPh>
    <rPh sb="18" eb="20">
      <t>カキ</t>
    </rPh>
    <rPh sb="21" eb="23">
      <t>ヨウリョウ</t>
    </rPh>
    <rPh sb="24" eb="26">
      <t>ケイスウ</t>
    </rPh>
    <rPh sb="26" eb="28">
      <t>ハアク</t>
    </rPh>
    <rPh sb="29" eb="31">
      <t>カノウ</t>
    </rPh>
    <phoneticPr fontId="1"/>
  </si>
  <si>
    <t>　　（預金元帳又は金銭出納帳を利用）</t>
    <rPh sb="3" eb="5">
      <t>ヨキン</t>
    </rPh>
    <rPh sb="5" eb="7">
      <t>モトチョウ</t>
    </rPh>
    <rPh sb="7" eb="8">
      <t>マタ</t>
    </rPh>
    <rPh sb="9" eb="11">
      <t>キンセン</t>
    </rPh>
    <rPh sb="11" eb="14">
      <t>スイトウチョウ</t>
    </rPh>
    <rPh sb="15" eb="17">
      <t>リヨウ</t>
    </rPh>
    <phoneticPr fontId="1"/>
  </si>
  <si>
    <t>借方</t>
    <rPh sb="0" eb="2">
      <t>カリカタ</t>
    </rPh>
    <phoneticPr fontId="1"/>
  </si>
  <si>
    <t>貸方</t>
    <rPh sb="0" eb="2">
      <t>カシカタ</t>
    </rPh>
    <phoneticPr fontId="1"/>
  </si>
  <si>
    <t>　　１ 仕入代金に手形を振り出した場合</t>
    <rPh sb="4" eb="6">
      <t>シイレ</t>
    </rPh>
    <rPh sb="6" eb="8">
      <t>ダイキン</t>
    </rPh>
    <rPh sb="9" eb="11">
      <t>テガタ</t>
    </rPh>
    <rPh sb="12" eb="13">
      <t>フ</t>
    </rPh>
    <rPh sb="14" eb="15">
      <t>ダ</t>
    </rPh>
    <rPh sb="17" eb="19">
      <t>バアイ</t>
    </rPh>
    <phoneticPr fontId="1"/>
  </si>
  <si>
    <t>相手科目</t>
    <rPh sb="0" eb="2">
      <t>アイテ</t>
    </rPh>
    <rPh sb="2" eb="4">
      <t>カモク</t>
    </rPh>
    <phoneticPr fontId="1"/>
  </si>
  <si>
    <t>仕入</t>
    <rPh sb="0" eb="2">
      <t>シイレ</t>
    </rPh>
    <phoneticPr fontId="1"/>
  </si>
  <si>
    <t>残高</t>
    <rPh sb="0" eb="2">
      <t>ザンダカ</t>
    </rPh>
    <phoneticPr fontId="1"/>
  </si>
  <si>
    <t>支払手形</t>
    <rPh sb="0" eb="2">
      <t>シハライ</t>
    </rPh>
    <rPh sb="2" eb="4">
      <t>テガタ</t>
    </rPh>
    <phoneticPr fontId="1"/>
  </si>
  <si>
    <t>　　２ 手形を決済した場合</t>
    <rPh sb="4" eb="6">
      <t>テガタ</t>
    </rPh>
    <rPh sb="7" eb="9">
      <t>ケッサイ</t>
    </rPh>
    <rPh sb="11" eb="13">
      <t>バアイ</t>
    </rPh>
    <phoneticPr fontId="1"/>
  </si>
  <si>
    <t>　※ 預金の受入等と、記入帳の決済等が一致しないとシステムエラーとなります。</t>
    <rPh sb="3" eb="5">
      <t>ヨキン</t>
    </rPh>
    <rPh sb="6" eb="8">
      <t>ウケイレ</t>
    </rPh>
    <rPh sb="8" eb="9">
      <t>トウ</t>
    </rPh>
    <rPh sb="11" eb="13">
      <t>キニュウ</t>
    </rPh>
    <rPh sb="13" eb="14">
      <t>チョウ</t>
    </rPh>
    <rPh sb="15" eb="17">
      <t>ケッサイ</t>
    </rPh>
    <rPh sb="17" eb="18">
      <t>トウ</t>
    </rPh>
    <rPh sb="19" eb="21">
      <t>イッチ</t>
    </rPh>
    <phoneticPr fontId="1"/>
  </si>
  <si>
    <t>　※ 貸借対照表上の科目空欄部は、上記の科目一覧で設定した科目が反映します。</t>
    <rPh sb="3" eb="5">
      <t>タイシャク</t>
    </rPh>
    <rPh sb="5" eb="8">
      <t>タイショウヒョウ</t>
    </rPh>
    <rPh sb="8" eb="9">
      <t>ジョウ</t>
    </rPh>
    <rPh sb="10" eb="12">
      <t>カモク</t>
    </rPh>
    <rPh sb="12" eb="14">
      <t>クウラン</t>
    </rPh>
    <rPh sb="14" eb="15">
      <t>ブ</t>
    </rPh>
    <rPh sb="17" eb="19">
      <t>ジョウキ</t>
    </rPh>
    <rPh sb="20" eb="22">
      <t>カモク</t>
    </rPh>
    <rPh sb="22" eb="24">
      <t>イチラン</t>
    </rPh>
    <rPh sb="25" eb="27">
      <t>セッテイ</t>
    </rPh>
    <rPh sb="29" eb="31">
      <t>カモク</t>
    </rPh>
    <rPh sb="32" eb="34">
      <t>ハンエイ</t>
    </rPh>
    <phoneticPr fontId="1"/>
  </si>
  <si>
    <t>　※ 残高は基本的に直接貸借対照表の金額欄に入力する方式としていますが、以下の</t>
    <rPh sb="3" eb="5">
      <t>ザンダカ</t>
    </rPh>
    <rPh sb="6" eb="9">
      <t>キホンテキ</t>
    </rPh>
    <rPh sb="10" eb="12">
      <t>チョクセツ</t>
    </rPh>
    <rPh sb="12" eb="14">
      <t>タイシャク</t>
    </rPh>
    <rPh sb="14" eb="17">
      <t>タイショウヒョウ</t>
    </rPh>
    <rPh sb="18" eb="20">
      <t>キンガク</t>
    </rPh>
    <rPh sb="20" eb="21">
      <t>ラン</t>
    </rPh>
    <rPh sb="22" eb="24">
      <t>ニュウリョク</t>
    </rPh>
    <rPh sb="26" eb="28">
      <t>ホウシキ</t>
    </rPh>
    <rPh sb="36" eb="38">
      <t>イカ</t>
    </rPh>
    <phoneticPr fontId="1"/>
  </si>
  <si>
    <t>　ものは入力方法が異なりますので留意してください。</t>
    <rPh sb="16" eb="18">
      <t>リュウイ</t>
    </rPh>
    <phoneticPr fontId="1"/>
  </si>
  <si>
    <t>　　１ 普通預金</t>
    <rPh sb="4" eb="6">
      <t>フツウ</t>
    </rPh>
    <rPh sb="6" eb="8">
      <t>ヨキン</t>
    </rPh>
    <phoneticPr fontId="1"/>
  </si>
  <si>
    <t>　　　 ２口座の元帳を設けていますので、各口座の残高を設定します。</t>
    <rPh sb="5" eb="7">
      <t>コウザ</t>
    </rPh>
    <rPh sb="8" eb="10">
      <t>モトチョウ</t>
    </rPh>
    <rPh sb="11" eb="12">
      <t>モウ</t>
    </rPh>
    <rPh sb="20" eb="21">
      <t>カク</t>
    </rPh>
    <rPh sb="21" eb="23">
      <t>コウザ</t>
    </rPh>
    <rPh sb="24" eb="26">
      <t>ザンダカ</t>
    </rPh>
    <rPh sb="27" eb="29">
      <t>セッテイ</t>
    </rPh>
    <phoneticPr fontId="1"/>
  </si>
  <si>
    <t>　　　貸借対照表の下部に普通預金１と２の残高入力欄がありますので、ここに入力</t>
    <rPh sb="3" eb="5">
      <t>タイシャク</t>
    </rPh>
    <rPh sb="5" eb="8">
      <t>タイショウヒョウ</t>
    </rPh>
    <rPh sb="9" eb="11">
      <t>カブ</t>
    </rPh>
    <rPh sb="12" eb="14">
      <t>フツウ</t>
    </rPh>
    <rPh sb="14" eb="16">
      <t>ヨキン</t>
    </rPh>
    <rPh sb="20" eb="22">
      <t>ザンダカ</t>
    </rPh>
    <rPh sb="22" eb="24">
      <t>ニュウリョク</t>
    </rPh>
    <rPh sb="24" eb="25">
      <t>ラン</t>
    </rPh>
    <rPh sb="36" eb="38">
      <t>ニュウリョク</t>
    </rPh>
    <phoneticPr fontId="1"/>
  </si>
  <si>
    <t>　　　してください。</t>
    <phoneticPr fontId="1"/>
  </si>
  <si>
    <t>　　２ 未払金</t>
    <rPh sb="4" eb="5">
      <t>ミ</t>
    </rPh>
    <rPh sb="5" eb="6">
      <t>バライ</t>
    </rPh>
    <rPh sb="6" eb="7">
      <t>キン</t>
    </rPh>
    <phoneticPr fontId="1"/>
  </si>
  <si>
    <t>　　　未払金シートに入力された、前年未払金の合計額が反映しますので、同シートに</t>
    <rPh sb="3" eb="4">
      <t>ミ</t>
    </rPh>
    <rPh sb="4" eb="5">
      <t>バライ</t>
    </rPh>
    <rPh sb="5" eb="6">
      <t>キン</t>
    </rPh>
    <rPh sb="10" eb="12">
      <t>ニュウリョク</t>
    </rPh>
    <rPh sb="16" eb="18">
      <t>ゼンネン</t>
    </rPh>
    <rPh sb="18" eb="19">
      <t>ミ</t>
    </rPh>
    <rPh sb="19" eb="20">
      <t>バライ</t>
    </rPh>
    <rPh sb="20" eb="21">
      <t>キン</t>
    </rPh>
    <rPh sb="22" eb="24">
      <t>ゴウケイ</t>
    </rPh>
    <rPh sb="24" eb="25">
      <t>ガク</t>
    </rPh>
    <rPh sb="26" eb="28">
      <t>ハンエイ</t>
    </rPh>
    <rPh sb="34" eb="35">
      <t>ドウ</t>
    </rPh>
    <phoneticPr fontId="1"/>
  </si>
  <si>
    <t>　　内訳を入力してください。</t>
    <rPh sb="2" eb="4">
      <t>ウチワケ</t>
    </rPh>
    <rPh sb="5" eb="7">
      <t>ニュウリョク</t>
    </rPh>
    <phoneticPr fontId="1"/>
  </si>
  <si>
    <t>　　　内訳が不要な場合は、名称等を割愛して、合計額の１行入力でも可能です。</t>
    <rPh sb="3" eb="5">
      <t>ウチワケ</t>
    </rPh>
    <rPh sb="6" eb="8">
      <t>フヨウ</t>
    </rPh>
    <rPh sb="9" eb="11">
      <t>バアイ</t>
    </rPh>
    <rPh sb="13" eb="15">
      <t>メイショウ</t>
    </rPh>
    <rPh sb="15" eb="16">
      <t>トウ</t>
    </rPh>
    <rPh sb="17" eb="19">
      <t>カツアイ</t>
    </rPh>
    <rPh sb="22" eb="24">
      <t>ゴウケイ</t>
    </rPh>
    <rPh sb="24" eb="25">
      <t>ガク</t>
    </rPh>
    <rPh sb="27" eb="28">
      <t>ギョウ</t>
    </rPh>
    <rPh sb="28" eb="30">
      <t>ニュウリョク</t>
    </rPh>
    <rPh sb="32" eb="34">
      <t>カノウ</t>
    </rPh>
    <phoneticPr fontId="1"/>
  </si>
  <si>
    <t>　以上で、月次の業務に関する処理は終了です。</t>
    <rPh sb="1" eb="3">
      <t>イジョウ</t>
    </rPh>
    <rPh sb="5" eb="7">
      <t>ツキジ</t>
    </rPh>
    <rPh sb="8" eb="10">
      <t>ギョウム</t>
    </rPh>
    <rPh sb="11" eb="12">
      <t>カン</t>
    </rPh>
    <rPh sb="14" eb="16">
      <t>ショリ</t>
    </rPh>
    <rPh sb="17" eb="19">
      <t>シュウリョウ</t>
    </rPh>
    <phoneticPr fontId="1"/>
  </si>
  <si>
    <t>　決算シートには、決算調整事項整理前の決算状況が反映していますので、期末棚卸や減価償却を決算</t>
    <rPh sb="1" eb="3">
      <t>ケッサン</t>
    </rPh>
    <rPh sb="9" eb="11">
      <t>ケッサン</t>
    </rPh>
    <rPh sb="11" eb="13">
      <t>チョウセイ</t>
    </rPh>
    <rPh sb="13" eb="15">
      <t>ジコウ</t>
    </rPh>
    <rPh sb="15" eb="17">
      <t>セイリ</t>
    </rPh>
    <rPh sb="17" eb="18">
      <t>マエ</t>
    </rPh>
    <rPh sb="19" eb="21">
      <t>ケッサン</t>
    </rPh>
    <rPh sb="21" eb="23">
      <t>ジョウキョウ</t>
    </rPh>
    <rPh sb="24" eb="26">
      <t>ハンエイ</t>
    </rPh>
    <rPh sb="34" eb="36">
      <t>キマツ</t>
    </rPh>
    <rPh sb="36" eb="38">
      <t>タナオロシ</t>
    </rPh>
    <rPh sb="39" eb="41">
      <t>ゲンカ</t>
    </rPh>
    <rPh sb="41" eb="43">
      <t>ショウキャク</t>
    </rPh>
    <rPh sb="44" eb="46">
      <t>ケッサン</t>
    </rPh>
    <phoneticPr fontId="1"/>
  </si>
  <si>
    <t>調整シートで入力して、決算を完成させてください。</t>
    <rPh sb="6" eb="8">
      <t>ニュウリョク</t>
    </rPh>
    <rPh sb="11" eb="13">
      <t>ケッサン</t>
    </rPh>
    <rPh sb="14" eb="16">
      <t>カンセイ</t>
    </rPh>
    <phoneticPr fontId="1"/>
  </si>
  <si>
    <t>　支払は翌年度になるが、今期に発生した経費で今期費用に算入するものを抽出します。</t>
    <rPh sb="1" eb="3">
      <t>シハライ</t>
    </rPh>
    <rPh sb="4" eb="6">
      <t>ヨクネン</t>
    </rPh>
    <rPh sb="6" eb="7">
      <t>ド</t>
    </rPh>
    <rPh sb="12" eb="14">
      <t>コンキ</t>
    </rPh>
    <rPh sb="15" eb="17">
      <t>ハッセイ</t>
    </rPh>
    <rPh sb="19" eb="21">
      <t>ケイヒ</t>
    </rPh>
    <rPh sb="22" eb="24">
      <t>コンキ</t>
    </rPh>
    <rPh sb="24" eb="26">
      <t>ヒヨウ</t>
    </rPh>
    <rPh sb="27" eb="29">
      <t>サンニュウ</t>
    </rPh>
    <rPh sb="34" eb="36">
      <t>チュウシュツ</t>
    </rPh>
    <phoneticPr fontId="1"/>
  </si>
  <si>
    <t>　以下の事項を本年度末未払金の欄に入力してください。</t>
    <rPh sb="1" eb="3">
      <t>イカ</t>
    </rPh>
    <rPh sb="4" eb="6">
      <t>ジコウ</t>
    </rPh>
    <rPh sb="7" eb="8">
      <t>ホン</t>
    </rPh>
    <rPh sb="8" eb="11">
      <t>ネンドマツ</t>
    </rPh>
    <rPh sb="11" eb="12">
      <t>ミ</t>
    </rPh>
    <rPh sb="12" eb="13">
      <t>バライ</t>
    </rPh>
    <rPh sb="13" eb="14">
      <t>キン</t>
    </rPh>
    <rPh sb="15" eb="16">
      <t>ラン</t>
    </rPh>
    <rPh sb="17" eb="19">
      <t>ニュウリョク</t>
    </rPh>
    <phoneticPr fontId="1"/>
  </si>
  <si>
    <t>　　１ 科目番号(名称)　　</t>
    <rPh sb="4" eb="6">
      <t>カモク</t>
    </rPh>
    <rPh sb="6" eb="8">
      <t>バンゴウ</t>
    </rPh>
    <rPh sb="9" eb="11">
      <t>メイショウ</t>
    </rPh>
    <phoneticPr fontId="1"/>
  </si>
  <si>
    <t>　　２ 未払金の金額</t>
    <rPh sb="4" eb="5">
      <t>ミ</t>
    </rPh>
    <rPh sb="5" eb="6">
      <t>バライ</t>
    </rPh>
    <rPh sb="6" eb="7">
      <t>キン</t>
    </rPh>
    <rPh sb="8" eb="10">
      <t>キンガク</t>
    </rPh>
    <phoneticPr fontId="1"/>
  </si>
  <si>
    <t>　　３ 相手先</t>
    <rPh sb="4" eb="7">
      <t>アイテサキ</t>
    </rPh>
    <phoneticPr fontId="1"/>
  </si>
  <si>
    <r>
      <t>　※ 各シート内の月別設定はここで入力した事業期間が反映しますが、</t>
    </r>
    <r>
      <rPr>
        <b/>
        <sz val="10"/>
        <color rgb="FFFF0000"/>
        <rFont val="HG正楷書体-PRO"/>
        <family val="4"/>
        <charset val="128"/>
      </rPr>
      <t>シート名</t>
    </r>
    <r>
      <rPr>
        <sz val="10"/>
        <color theme="1"/>
        <rFont val="HG正楷書体-PRO"/>
        <family val="4"/>
        <charset val="128"/>
      </rPr>
      <t>には</t>
    </r>
    <rPh sb="3" eb="4">
      <t>カク</t>
    </rPh>
    <rPh sb="7" eb="8">
      <t>ナイ</t>
    </rPh>
    <rPh sb="9" eb="11">
      <t>ツキベツ</t>
    </rPh>
    <rPh sb="11" eb="13">
      <t>セッテイ</t>
    </rPh>
    <rPh sb="17" eb="19">
      <t>ニュウリョク</t>
    </rPh>
    <rPh sb="21" eb="23">
      <t>ジギョウ</t>
    </rPh>
    <rPh sb="23" eb="25">
      <t>キカン</t>
    </rPh>
    <rPh sb="26" eb="28">
      <t>ハンエイ</t>
    </rPh>
    <rPh sb="36" eb="37">
      <t>メイ</t>
    </rPh>
    <phoneticPr fontId="1"/>
  </si>
  <si>
    <r>
      <t>　　数式の反映ができませんので、順番を変えずに月別</t>
    </r>
    <r>
      <rPr>
        <b/>
        <sz val="10"/>
        <color rgb="FFFF0000"/>
        <rFont val="HG正楷書体-PRO"/>
        <family val="4"/>
        <charset val="128"/>
      </rPr>
      <t>名称を変更</t>
    </r>
    <r>
      <rPr>
        <sz val="10"/>
        <color theme="1"/>
        <rFont val="HG正楷書体-PRO"/>
        <family val="4"/>
        <charset val="128"/>
      </rPr>
      <t>してください。</t>
    </r>
    <rPh sb="2" eb="4">
      <t>スウシキ</t>
    </rPh>
    <rPh sb="5" eb="7">
      <t>ハンエイ</t>
    </rPh>
    <rPh sb="16" eb="18">
      <t>ジュンバン</t>
    </rPh>
    <rPh sb="19" eb="20">
      <t>カ</t>
    </rPh>
    <rPh sb="23" eb="24">
      <t>ツキ</t>
    </rPh>
    <rPh sb="24" eb="25">
      <t>ベツ</t>
    </rPh>
    <rPh sb="25" eb="27">
      <t>メイショウ</t>
    </rPh>
    <rPh sb="28" eb="30">
      <t>ヘンコウ</t>
    </rPh>
    <phoneticPr fontId="1"/>
  </si>
  <si>
    <t>　※ ここでの入力金額は、月次貸借及び損益の最終月の金額に加算反映します。</t>
    <rPh sb="7" eb="9">
      <t>ニュウリョク</t>
    </rPh>
    <rPh sb="9" eb="11">
      <t>キンガク</t>
    </rPh>
    <rPh sb="13" eb="15">
      <t>ツキジ</t>
    </rPh>
    <rPh sb="15" eb="17">
      <t>タイシャク</t>
    </rPh>
    <rPh sb="17" eb="18">
      <t>オヨ</t>
    </rPh>
    <rPh sb="19" eb="21">
      <t>ソンエキ</t>
    </rPh>
    <rPh sb="22" eb="24">
      <t>サイシュウ</t>
    </rPh>
    <rPh sb="24" eb="25">
      <t>ツキ</t>
    </rPh>
    <rPh sb="26" eb="28">
      <t>キンガク</t>
    </rPh>
    <rPh sb="29" eb="31">
      <t>カサン</t>
    </rPh>
    <rPh sb="31" eb="33">
      <t>ハンエイ</t>
    </rPh>
    <phoneticPr fontId="1"/>
  </si>
  <si>
    <t>　決算調整シートで決算調整事項を整理します。</t>
    <rPh sb="1" eb="3">
      <t>ケッサン</t>
    </rPh>
    <rPh sb="3" eb="5">
      <t>チョウセイ</t>
    </rPh>
    <rPh sb="9" eb="11">
      <t>ケッサン</t>
    </rPh>
    <rPh sb="11" eb="13">
      <t>チョウセイ</t>
    </rPh>
    <rPh sb="13" eb="15">
      <t>ジコウ</t>
    </rPh>
    <rPh sb="16" eb="18">
      <t>セイリ</t>
    </rPh>
    <phoneticPr fontId="1"/>
  </si>
  <si>
    <t>　このシートでの整理は、仕訳方式となりますので留意してください。</t>
    <rPh sb="8" eb="10">
      <t>セイリ</t>
    </rPh>
    <rPh sb="12" eb="14">
      <t>シワケ</t>
    </rPh>
    <rPh sb="14" eb="16">
      <t>ホウシキ</t>
    </rPh>
    <rPh sb="23" eb="25">
      <t>リュウイ</t>
    </rPh>
    <phoneticPr fontId="1"/>
  </si>
  <si>
    <t>　決算調整の必要な事項は、概ね以下のとおりです。</t>
    <rPh sb="1" eb="3">
      <t>ケッサン</t>
    </rPh>
    <rPh sb="3" eb="5">
      <t>チョウセイ</t>
    </rPh>
    <rPh sb="6" eb="8">
      <t>ヒツヨウ</t>
    </rPh>
    <rPh sb="9" eb="11">
      <t>ジコウ</t>
    </rPh>
    <rPh sb="13" eb="14">
      <t>オオム</t>
    </rPh>
    <rPh sb="15" eb="17">
      <t>イカ</t>
    </rPh>
    <phoneticPr fontId="1"/>
  </si>
  <si>
    <t>　　１ 期末棚卸</t>
    <rPh sb="4" eb="6">
      <t>キマツ</t>
    </rPh>
    <rPh sb="6" eb="8">
      <t>タナオロシ</t>
    </rPh>
    <phoneticPr fontId="1"/>
  </si>
  <si>
    <t>　　２ 減価償却</t>
    <rPh sb="4" eb="6">
      <t>ゲンカ</t>
    </rPh>
    <rPh sb="6" eb="8">
      <t>ショウキャク</t>
    </rPh>
    <phoneticPr fontId="1"/>
  </si>
  <si>
    <t>　　３ 預金利子源泉分の受入</t>
    <rPh sb="4" eb="6">
      <t>ヨキン</t>
    </rPh>
    <rPh sb="6" eb="8">
      <t>リシ</t>
    </rPh>
    <rPh sb="8" eb="10">
      <t>ゲンセン</t>
    </rPh>
    <rPh sb="10" eb="11">
      <t>ブン</t>
    </rPh>
    <rPh sb="12" eb="14">
      <t>ウケイレ</t>
    </rPh>
    <phoneticPr fontId="1"/>
  </si>
  <si>
    <t>　　４ 資産・負債の長短期整理（前払費用・借入金等）</t>
    <rPh sb="4" eb="6">
      <t>シサン</t>
    </rPh>
    <rPh sb="7" eb="9">
      <t>フサイ</t>
    </rPh>
    <rPh sb="10" eb="11">
      <t>ナガ</t>
    </rPh>
    <rPh sb="11" eb="13">
      <t>タンキ</t>
    </rPh>
    <rPh sb="13" eb="15">
      <t>セイリ</t>
    </rPh>
    <rPh sb="16" eb="17">
      <t>マエ</t>
    </rPh>
    <rPh sb="17" eb="18">
      <t>バライ</t>
    </rPh>
    <rPh sb="18" eb="20">
      <t>ヒヨウ</t>
    </rPh>
    <rPh sb="21" eb="23">
      <t>カリイレ</t>
    </rPh>
    <rPh sb="23" eb="24">
      <t>キン</t>
    </rPh>
    <rPh sb="24" eb="25">
      <t>トウ</t>
    </rPh>
    <phoneticPr fontId="1"/>
  </si>
  <si>
    <t>　　５ 未払消費税の計上（未払金への入力も可能です）</t>
    <rPh sb="4" eb="5">
      <t>ミ</t>
    </rPh>
    <rPh sb="5" eb="6">
      <t>バライ</t>
    </rPh>
    <rPh sb="6" eb="9">
      <t>ショウヒゼイ</t>
    </rPh>
    <rPh sb="10" eb="12">
      <t>ケイジョウ</t>
    </rPh>
    <rPh sb="13" eb="14">
      <t>ミ</t>
    </rPh>
    <rPh sb="14" eb="15">
      <t>バライ</t>
    </rPh>
    <rPh sb="15" eb="16">
      <t>キン</t>
    </rPh>
    <rPh sb="18" eb="20">
      <t>ニュウリョク</t>
    </rPh>
    <rPh sb="21" eb="23">
      <t>カノウ</t>
    </rPh>
    <phoneticPr fontId="1"/>
  </si>
  <si>
    <t>　　６ 法人税等の計上</t>
    <rPh sb="4" eb="7">
      <t>ホウジンゼイ</t>
    </rPh>
    <rPh sb="7" eb="8">
      <t>トウ</t>
    </rPh>
    <rPh sb="9" eb="11">
      <t>ケイジョウ</t>
    </rPh>
    <phoneticPr fontId="1"/>
  </si>
  <si>
    <t>　　７ その他必要事項</t>
    <rPh sb="6" eb="7">
      <t>タ</t>
    </rPh>
    <rPh sb="7" eb="9">
      <t>ヒツヨウ</t>
    </rPh>
    <rPh sb="9" eb="11">
      <t>ジコウ</t>
    </rPh>
    <phoneticPr fontId="1"/>
  </si>
  <si>
    <t>　※ ここでの入力金額は、決算シートの決算調整額欄に反映します。</t>
    <rPh sb="7" eb="9">
      <t>ニュウリョク</t>
    </rPh>
    <rPh sb="9" eb="11">
      <t>キンガク</t>
    </rPh>
    <rPh sb="13" eb="15">
      <t>ケッサン</t>
    </rPh>
    <rPh sb="19" eb="21">
      <t>ケッサン</t>
    </rPh>
    <rPh sb="21" eb="23">
      <t>チョウセイ</t>
    </rPh>
    <rPh sb="23" eb="24">
      <t>ガク</t>
    </rPh>
    <rPh sb="24" eb="25">
      <t>ラン</t>
    </rPh>
    <rPh sb="26" eb="28">
      <t>ハンエイ</t>
    </rPh>
    <phoneticPr fontId="1"/>
  </si>
  <si>
    <t>　以上で、貴社の今期の決算が完成しました。</t>
    <rPh sb="1" eb="3">
      <t>イジョウ</t>
    </rPh>
    <rPh sb="5" eb="7">
      <t>キシャ</t>
    </rPh>
    <rPh sb="8" eb="10">
      <t>コンキ</t>
    </rPh>
    <rPh sb="11" eb="13">
      <t>ケッサン</t>
    </rPh>
    <rPh sb="14" eb="16">
      <t>カンセイ</t>
    </rPh>
    <phoneticPr fontId="1"/>
  </si>
  <si>
    <t>　元帳、月次貸借/損益計算書、決算書、その他該当帳票を出力して保存してください。</t>
    <rPh sb="1" eb="3">
      <t>モトチョウ</t>
    </rPh>
    <rPh sb="4" eb="6">
      <t>ツキジ</t>
    </rPh>
    <rPh sb="6" eb="8">
      <t>タイシャク</t>
    </rPh>
    <rPh sb="9" eb="11">
      <t>ソンエキ</t>
    </rPh>
    <rPh sb="11" eb="13">
      <t>ケイサン</t>
    </rPh>
    <rPh sb="13" eb="14">
      <t>ショ</t>
    </rPh>
    <rPh sb="15" eb="18">
      <t>ケッサンショ</t>
    </rPh>
    <rPh sb="21" eb="22">
      <t>タ</t>
    </rPh>
    <rPh sb="22" eb="24">
      <t>ガイトウ</t>
    </rPh>
    <rPh sb="24" eb="26">
      <t>チョウヒョウ</t>
    </rPh>
    <rPh sb="27" eb="29">
      <t>シュツリョク</t>
    </rPh>
    <rPh sb="31" eb="33">
      <t>ホゾン</t>
    </rPh>
    <phoneticPr fontId="1"/>
  </si>
  <si>
    <t>　なお、元帳は、元帳シートのマクロボタンで、出納帳各月シートからの複写と科目別の並べ替え</t>
    <rPh sb="4" eb="6">
      <t>モトチョウ</t>
    </rPh>
    <rPh sb="8" eb="10">
      <t>モトチョウ</t>
    </rPh>
    <rPh sb="22" eb="25">
      <t>スイトウチョウ</t>
    </rPh>
    <rPh sb="25" eb="27">
      <t>カクツキ</t>
    </rPh>
    <rPh sb="33" eb="35">
      <t>フクシャ</t>
    </rPh>
    <rPh sb="36" eb="38">
      <t>カモク</t>
    </rPh>
    <rPh sb="38" eb="39">
      <t>ベツ</t>
    </rPh>
    <rPh sb="40" eb="41">
      <t>ナラ</t>
    </rPh>
    <rPh sb="42" eb="43">
      <t>カ</t>
    </rPh>
    <phoneticPr fontId="1"/>
  </si>
  <si>
    <t>までを行うことができます。</t>
    <rPh sb="3" eb="4">
      <t>オコナ</t>
    </rPh>
    <phoneticPr fontId="1"/>
  </si>
  <si>
    <t>○ 総勘定元帳</t>
    <rPh sb="2" eb="3">
      <t>ソウ</t>
    </rPh>
    <rPh sb="3" eb="5">
      <t>カンジョウ</t>
    </rPh>
    <rPh sb="5" eb="7">
      <t>モトチョウ</t>
    </rPh>
    <phoneticPr fontId="4"/>
  </si>
  <si>
    <t>　科目毎の合計等は手作業となりますが、適宜加工の上、決算書との照合・出力をいただくように</t>
    <rPh sb="1" eb="3">
      <t>カモク</t>
    </rPh>
    <rPh sb="3" eb="4">
      <t>ゴト</t>
    </rPh>
    <rPh sb="5" eb="7">
      <t>ゴウケイ</t>
    </rPh>
    <rPh sb="7" eb="8">
      <t>トウ</t>
    </rPh>
    <rPh sb="9" eb="12">
      <t>テサギョウ</t>
    </rPh>
    <rPh sb="19" eb="21">
      <t>テキギ</t>
    </rPh>
    <rPh sb="21" eb="23">
      <t>カコウ</t>
    </rPh>
    <rPh sb="24" eb="25">
      <t>ウエ</t>
    </rPh>
    <rPh sb="26" eb="29">
      <t>ケッサンショ</t>
    </rPh>
    <rPh sb="31" eb="33">
      <t>ショウゴウ</t>
    </rPh>
    <rPh sb="34" eb="36">
      <t>シュツリョク</t>
    </rPh>
    <phoneticPr fontId="1"/>
  </si>
  <si>
    <t>お願いします。</t>
    <rPh sb="1" eb="2">
      <t>ネガ</t>
    </rPh>
    <phoneticPr fontId="1"/>
  </si>
  <si>
    <t>　※ 元帳の現金・預金については、月次に入力した金銭出納帳・各預金元帳を代用します。</t>
    <rPh sb="3" eb="5">
      <t>モトチョウ</t>
    </rPh>
    <rPh sb="6" eb="8">
      <t>ゲンキン</t>
    </rPh>
    <rPh sb="9" eb="11">
      <t>ヨキン</t>
    </rPh>
    <rPh sb="17" eb="19">
      <t>ツキジ</t>
    </rPh>
    <rPh sb="20" eb="22">
      <t>ニュウリョク</t>
    </rPh>
    <rPh sb="24" eb="26">
      <t>キンセン</t>
    </rPh>
    <rPh sb="26" eb="29">
      <t>スイトウチョウ</t>
    </rPh>
    <rPh sb="30" eb="31">
      <t>カク</t>
    </rPh>
    <rPh sb="31" eb="33">
      <t>ヨキン</t>
    </rPh>
    <rPh sb="33" eb="35">
      <t>モトチョウ</t>
    </rPh>
    <rPh sb="36" eb="38">
      <t>ダイヨウ</t>
    </rPh>
    <phoneticPr fontId="1"/>
  </si>
  <si>
    <t>　　各月のシートで出力してください。</t>
    <rPh sb="2" eb="4">
      <t>カクツキ</t>
    </rPh>
    <rPh sb="9" eb="11">
      <t>シュツリョク</t>
    </rPh>
    <phoneticPr fontId="1"/>
  </si>
  <si>
    <t>　各月の入力欄は12者と設定していますので、適宜「…他」として同欄に収めてくだ</t>
    <rPh sb="1" eb="3">
      <t>カクツキ</t>
    </rPh>
    <rPh sb="4" eb="6">
      <t>ニュウリョク</t>
    </rPh>
    <rPh sb="6" eb="7">
      <t>ラン</t>
    </rPh>
    <rPh sb="10" eb="11">
      <t>シャ</t>
    </rPh>
    <rPh sb="12" eb="14">
      <t>セッテイ</t>
    </rPh>
    <rPh sb="22" eb="24">
      <t>テキギ</t>
    </rPh>
    <rPh sb="26" eb="27">
      <t>タ</t>
    </rPh>
    <rPh sb="31" eb="32">
      <t>ドウ</t>
    </rPh>
    <rPh sb="32" eb="33">
      <t>ラン</t>
    </rPh>
    <rPh sb="34" eb="35">
      <t>オサ</t>
    </rPh>
    <phoneticPr fontId="1"/>
  </si>
  <si>
    <t>トータルチェック</t>
    <phoneticPr fontId="1"/>
  </si>
  <si>
    <t>決算調整前利益計算</t>
    <rPh sb="0" eb="2">
      <t>ケッサン</t>
    </rPh>
    <rPh sb="2" eb="4">
      <t>チョウセイ</t>
    </rPh>
    <rPh sb="4" eb="5">
      <t>マエ</t>
    </rPh>
    <rPh sb="5" eb="7">
      <t>リエキ</t>
    </rPh>
    <rPh sb="7" eb="9">
      <t>ケイサン</t>
    </rPh>
    <phoneticPr fontId="1"/>
  </si>
  <si>
    <t>最終利益計算</t>
    <rPh sb="0" eb="2">
      <t>サイシュウ</t>
    </rPh>
    <rPh sb="2" eb="4">
      <t>リエキ</t>
    </rPh>
    <rPh sb="4" eb="6">
      <t>ケイサン</t>
    </rPh>
    <phoneticPr fontId="1"/>
  </si>
  <si>
    <t>決算調整前ＢＳ総額</t>
    <rPh sb="0" eb="2">
      <t>ケッサン</t>
    </rPh>
    <rPh sb="2" eb="4">
      <t>チョウセイ</t>
    </rPh>
    <rPh sb="4" eb="5">
      <t>マエ</t>
    </rPh>
    <rPh sb="7" eb="9">
      <t>ソウガク</t>
    </rPh>
    <phoneticPr fontId="1"/>
  </si>
  <si>
    <t>最終ＢＳ総額</t>
    <rPh sb="0" eb="2">
      <t>サイシュウ</t>
    </rPh>
    <rPh sb="4" eb="6">
      <t>ソウガク</t>
    </rPh>
    <phoneticPr fontId="1"/>
  </si>
  <si>
    <t>償却資産期末簿価</t>
    <rPh sb="0" eb="2">
      <t>ショウキャク</t>
    </rPh>
    <rPh sb="2" eb="4">
      <t>シサン</t>
    </rPh>
    <rPh sb="4" eb="6">
      <t>キマツ</t>
    </rPh>
    <rPh sb="6" eb="8">
      <t>ボカ</t>
    </rPh>
    <phoneticPr fontId="1"/>
  </si>
  <si>
    <t>勘定科目一覧表(法人事業者)</t>
    <rPh sb="0" eb="2">
      <t>カンジョウ</t>
    </rPh>
    <rPh sb="2" eb="4">
      <t>カモク</t>
    </rPh>
    <rPh sb="4" eb="6">
      <t>イチラン</t>
    </rPh>
    <rPh sb="6" eb="7">
      <t>ヒョウ</t>
    </rPh>
    <rPh sb="8" eb="10">
      <t>ホウジン</t>
    </rPh>
    <rPh sb="10" eb="13">
      <t>ジギョウシャ</t>
    </rPh>
    <phoneticPr fontId="1"/>
  </si>
  <si>
    <t>受取手形・売掛金・買掛金・未払金は、受手記入帳・売上帳等のシートに内訳を入力します。</t>
    <rPh sb="0" eb="2">
      <t>ウケトリ</t>
    </rPh>
    <rPh sb="2" eb="4">
      <t>テガタ</t>
    </rPh>
    <rPh sb="5" eb="7">
      <t>ウリカケ</t>
    </rPh>
    <rPh sb="7" eb="8">
      <t>キン</t>
    </rPh>
    <rPh sb="9" eb="12">
      <t>カイカケキン</t>
    </rPh>
    <rPh sb="13" eb="14">
      <t>ミ</t>
    </rPh>
    <rPh sb="14" eb="15">
      <t>バライ</t>
    </rPh>
    <rPh sb="15" eb="16">
      <t>キン</t>
    </rPh>
    <rPh sb="18" eb="19">
      <t>ウ</t>
    </rPh>
    <rPh sb="19" eb="20">
      <t>テ</t>
    </rPh>
    <rPh sb="20" eb="23">
      <t>キニュウチョウ</t>
    </rPh>
    <rPh sb="24" eb="27">
      <t>ウリアゲチョウ</t>
    </rPh>
    <rPh sb="27" eb="28">
      <t>トウ</t>
    </rPh>
    <rPh sb="33" eb="35">
      <t>ウチワケ</t>
    </rPh>
    <rPh sb="36" eb="38">
      <t>ニュウリョク</t>
    </rPh>
    <phoneticPr fontId="1"/>
  </si>
  <si>
    <t>　　３ 受取手形・売掛金・買掛金</t>
    <rPh sb="9" eb="11">
      <t>ウリカケ</t>
    </rPh>
    <rPh sb="11" eb="12">
      <t>キン</t>
    </rPh>
    <rPh sb="13" eb="16">
      <t>カイカケキン</t>
    </rPh>
    <phoneticPr fontId="1"/>
  </si>
  <si>
    <t>　　　受手記入帳・売上帳・仕入帳の各シートに入力された、前年分の合計額が反映しま</t>
    <rPh sb="3" eb="4">
      <t>ウ</t>
    </rPh>
    <rPh sb="4" eb="5">
      <t>テ</t>
    </rPh>
    <rPh sb="5" eb="8">
      <t>キニュウチョウ</t>
    </rPh>
    <rPh sb="9" eb="12">
      <t>ウリアゲチョウ</t>
    </rPh>
    <rPh sb="13" eb="16">
      <t>シイレチョウ</t>
    </rPh>
    <rPh sb="17" eb="18">
      <t>カク</t>
    </rPh>
    <rPh sb="22" eb="24">
      <t>ニュウリョク</t>
    </rPh>
    <rPh sb="28" eb="30">
      <t>ゼンネン</t>
    </rPh>
    <rPh sb="30" eb="31">
      <t>ブン</t>
    </rPh>
    <rPh sb="32" eb="34">
      <t>ゴウケイ</t>
    </rPh>
    <rPh sb="34" eb="35">
      <t>ガク</t>
    </rPh>
    <rPh sb="36" eb="38">
      <t>ハンエイ</t>
    </rPh>
    <phoneticPr fontId="1"/>
  </si>
  <si>
    <t>　　すので、同シートに内訳を入力してください。</t>
    <rPh sb="11" eb="13">
      <t>ウチワケ</t>
    </rPh>
    <rPh sb="14" eb="16">
      <t>ニュウリョク</t>
    </rPh>
    <phoneticPr fontId="1"/>
  </si>
  <si>
    <t>　　　また、この科目については、月次の残高突合を行います。</t>
    <rPh sb="8" eb="10">
      <t>カモク</t>
    </rPh>
    <rPh sb="16" eb="18">
      <t>ツキジ</t>
    </rPh>
    <rPh sb="19" eb="21">
      <t>ザンダカ</t>
    </rPh>
    <rPh sb="21" eb="23">
      <t>トツゴウ</t>
    </rPh>
    <rPh sb="24" eb="25">
      <t>オコナ</t>
    </rPh>
    <phoneticPr fontId="1"/>
  </si>
  <si>
    <t>　　　各シートへの発生月欄への金額記入及び決済月日の記入と、現金・預金出納帳への</t>
    <rPh sb="3" eb="4">
      <t>カク</t>
    </rPh>
    <rPh sb="9" eb="11">
      <t>ハッセイ</t>
    </rPh>
    <rPh sb="11" eb="12">
      <t>ツキ</t>
    </rPh>
    <rPh sb="12" eb="13">
      <t>ラン</t>
    </rPh>
    <rPh sb="15" eb="17">
      <t>キンガク</t>
    </rPh>
    <rPh sb="17" eb="19">
      <t>キニュウ</t>
    </rPh>
    <rPh sb="19" eb="20">
      <t>オヨ</t>
    </rPh>
    <rPh sb="21" eb="23">
      <t>ケッサイ</t>
    </rPh>
    <rPh sb="23" eb="25">
      <t>ガッピ</t>
    </rPh>
    <rPh sb="26" eb="28">
      <t>キニュウ</t>
    </rPh>
    <rPh sb="30" eb="32">
      <t>ゲンキン</t>
    </rPh>
    <rPh sb="33" eb="35">
      <t>ヨキン</t>
    </rPh>
    <rPh sb="35" eb="38">
      <t>スイトウチョウ</t>
    </rPh>
    <phoneticPr fontId="1"/>
  </si>
  <si>
    <t>　　取立記入が一致しないと不突合が発生しますので留意してください。</t>
    <rPh sb="2" eb="4">
      <t>トリタテ</t>
    </rPh>
    <rPh sb="4" eb="6">
      <t>キニュウ</t>
    </rPh>
    <rPh sb="7" eb="9">
      <t>イッチ</t>
    </rPh>
    <rPh sb="13" eb="14">
      <t>フ</t>
    </rPh>
    <rPh sb="14" eb="16">
      <t>トツゴウ</t>
    </rPh>
    <rPh sb="17" eb="19">
      <t>ハッセイ</t>
    </rPh>
    <rPh sb="24" eb="26">
      <t>リュウイ</t>
    </rPh>
    <phoneticPr fontId="1"/>
  </si>
  <si>
    <t>　　　※各個別に入力することが困難な場合、同一発生月で決済月が同じものなら、売上</t>
    <rPh sb="4" eb="5">
      <t>カク</t>
    </rPh>
    <rPh sb="5" eb="7">
      <t>コベツ</t>
    </rPh>
    <rPh sb="8" eb="10">
      <t>ニュウリョク</t>
    </rPh>
    <rPh sb="15" eb="17">
      <t>コンナン</t>
    </rPh>
    <rPh sb="18" eb="20">
      <t>バアイ</t>
    </rPh>
    <rPh sb="21" eb="23">
      <t>ドウイツ</t>
    </rPh>
    <rPh sb="23" eb="25">
      <t>ハッセイ</t>
    </rPh>
    <rPh sb="25" eb="26">
      <t>ヅキ</t>
    </rPh>
    <rPh sb="27" eb="29">
      <t>ケッサイ</t>
    </rPh>
    <rPh sb="29" eb="30">
      <t>ツキ</t>
    </rPh>
    <rPh sb="31" eb="32">
      <t>オナ</t>
    </rPh>
    <rPh sb="38" eb="40">
      <t>ウリアゲ</t>
    </rPh>
    <phoneticPr fontId="1"/>
  </si>
  <si>
    <t>　　　　帳等のシートは１行にまとめて入力することも可能です。</t>
    <rPh sb="4" eb="5">
      <t>チョウ</t>
    </rPh>
    <rPh sb="5" eb="6">
      <t>トウ</t>
    </rPh>
    <rPh sb="12" eb="13">
      <t>ギョウ</t>
    </rPh>
    <rPh sb="18" eb="20">
      <t>ニュウリョク</t>
    </rPh>
    <rPh sb="25" eb="27">
      <t>カノウ</t>
    </rPh>
    <phoneticPr fontId="1"/>
  </si>
  <si>
    <t>※最終的に元帳出力を行う場合、必ず全ての行に日付(1/12等)入力を要します！</t>
    <rPh sb="1" eb="4">
      <t>サイシュウテキ</t>
    </rPh>
    <rPh sb="5" eb="7">
      <t>モトチョウ</t>
    </rPh>
    <rPh sb="7" eb="9">
      <t>シュツリョク</t>
    </rPh>
    <rPh sb="10" eb="11">
      <t>オコナ</t>
    </rPh>
    <rPh sb="12" eb="14">
      <t>バアイ</t>
    </rPh>
    <rPh sb="15" eb="16">
      <t>カナラ</t>
    </rPh>
    <rPh sb="17" eb="18">
      <t>スベ</t>
    </rPh>
    <rPh sb="20" eb="21">
      <t>ギョウ</t>
    </rPh>
    <rPh sb="22" eb="24">
      <t>ヒヅケ</t>
    </rPh>
    <rPh sb="29" eb="30">
      <t>トウ</t>
    </rPh>
    <rPh sb="31" eb="33">
      <t>ニュウリョク</t>
    </rPh>
    <rPh sb="34" eb="35">
      <t>ヨウ</t>
    </rPh>
    <phoneticPr fontId="1"/>
  </si>
  <si>
    <t>試算表（月次損益計算書）</t>
    <rPh sb="0" eb="3">
      <t>シサンヒョウ</t>
    </rPh>
    <rPh sb="4" eb="5">
      <t>ツキ</t>
    </rPh>
    <rPh sb="5" eb="6">
      <t>ジ</t>
    </rPh>
    <rPh sb="6" eb="8">
      <t>ソンエキ</t>
    </rPh>
    <rPh sb="8" eb="11">
      <t>ケイサンショ</t>
    </rPh>
    <phoneticPr fontId="1"/>
  </si>
  <si>
    <t>試算表（月次貸借対照表）</t>
    <rPh sb="0" eb="3">
      <t>シサンヒョウ</t>
    </rPh>
    <rPh sb="4" eb="5">
      <t>ツキ</t>
    </rPh>
    <rPh sb="5" eb="6">
      <t>ジ</t>
    </rPh>
    <rPh sb="6" eb="8">
      <t>タイシャク</t>
    </rPh>
    <rPh sb="8" eb="11">
      <t>タイショウヒョウ</t>
    </rPh>
    <phoneticPr fontId="1"/>
  </si>
  <si>
    <t>作成者</t>
    <rPh sb="0" eb="3">
      <t>サクセイシャ</t>
    </rPh>
    <phoneticPr fontId="1"/>
  </si>
  <si>
    <t>海南市藤白170-13 三階</t>
    <rPh sb="0" eb="3">
      <t>カイナンシ</t>
    </rPh>
    <rPh sb="3" eb="5">
      <t>フジシロ</t>
    </rPh>
    <rPh sb="12" eb="14">
      <t>サンカイ</t>
    </rPh>
    <phoneticPr fontId="1"/>
  </si>
  <si>
    <t>宮澤税理士事務所</t>
    <rPh sb="0" eb="2">
      <t>ミヤザワ</t>
    </rPh>
    <rPh sb="2" eb="5">
      <t>ゼイリシ</t>
    </rPh>
    <rPh sb="5" eb="7">
      <t>ジム</t>
    </rPh>
    <rPh sb="7" eb="8">
      <t>ショ</t>
    </rPh>
    <phoneticPr fontId="1"/>
  </si>
  <si>
    <t>　税理士　宮　澤　信　彦</t>
    <rPh sb="1" eb="4">
      <t>ゼイリシ</t>
    </rPh>
    <rPh sb="5" eb="6">
      <t>ミヤ</t>
    </rPh>
    <rPh sb="7" eb="8">
      <t>サワ</t>
    </rPh>
    <rPh sb="9" eb="10">
      <t>ノブ</t>
    </rPh>
    <rPh sb="11" eb="12">
      <t>ヒコ</t>
    </rPh>
    <phoneticPr fontId="1"/>
  </si>
  <si>
    <t>　電話073-483-8815</t>
    <rPh sb="1" eb="3">
      <t>デンワ</t>
    </rPh>
    <phoneticPr fontId="1"/>
  </si>
</sst>
</file>

<file path=xl/styles.xml><?xml version="1.0" encoding="utf-8"?>
<styleSheet xmlns="http://schemas.openxmlformats.org/spreadsheetml/2006/main">
  <numFmts count="3">
    <numFmt numFmtId="176" formatCode="0_ "/>
    <numFmt numFmtId="177" formatCode="#,##0;&quot;△ &quot;#,##0"/>
    <numFmt numFmtId="178" formatCode="0;&quot;△ &quot;0"/>
  </numFmts>
  <fonts count="52">
    <font>
      <sz val="11"/>
      <color theme="1"/>
      <name val="ＭＳ Ｐゴシック"/>
      <family val="2"/>
      <charset val="128"/>
      <scheme val="minor"/>
    </font>
    <font>
      <sz val="6"/>
      <name val="ＭＳ Ｐゴシック"/>
      <family val="2"/>
      <charset val="128"/>
      <scheme val="minor"/>
    </font>
    <font>
      <sz val="11"/>
      <color theme="1"/>
      <name val="ＭＳ Ｐゴシック"/>
      <family val="2"/>
      <charset val="128"/>
      <scheme val="minor"/>
    </font>
    <font>
      <sz val="11"/>
      <color theme="1"/>
      <name val="ＭＳ 明朝"/>
      <family val="1"/>
      <charset val="128"/>
    </font>
    <font>
      <sz val="6"/>
      <name val="ＭＳ Ｐゴシック"/>
      <family val="3"/>
      <charset val="128"/>
    </font>
    <font>
      <sz val="10"/>
      <color theme="1"/>
      <name val="ＭＳ 明朝"/>
      <family val="1"/>
      <charset val="128"/>
    </font>
    <font>
      <sz val="11"/>
      <color rgb="FF0070C0"/>
      <name val="ＭＳ 明朝"/>
      <family val="1"/>
      <charset val="128"/>
    </font>
    <font>
      <sz val="11"/>
      <name val="ＭＳ 明朝"/>
      <family val="1"/>
      <charset val="128"/>
    </font>
    <font>
      <sz val="16"/>
      <color theme="1"/>
      <name val="HG正楷書体-PRO"/>
      <family val="4"/>
      <charset val="128"/>
    </font>
    <font>
      <sz val="11"/>
      <color rgb="FFFF0000"/>
      <name val="ＭＳ 明朝"/>
      <family val="1"/>
      <charset val="128"/>
    </font>
    <font>
      <b/>
      <sz val="11"/>
      <color rgb="FF006600"/>
      <name val="ＭＳ 明朝"/>
      <family val="1"/>
      <charset val="128"/>
    </font>
    <font>
      <sz val="11"/>
      <color theme="1"/>
      <name val="HG正楷書体-PRO"/>
      <family val="4"/>
      <charset val="128"/>
    </font>
    <font>
      <sz val="10"/>
      <color theme="1"/>
      <name val="HG正楷書体-PRO"/>
      <family val="4"/>
      <charset val="128"/>
    </font>
    <font>
      <sz val="12"/>
      <color theme="1"/>
      <name val="HG正楷書体-PRO"/>
      <family val="4"/>
      <charset val="128"/>
    </font>
    <font>
      <b/>
      <sz val="11"/>
      <color theme="1"/>
      <name val="ＭＳ Ｐゴシック"/>
      <family val="3"/>
      <charset val="128"/>
      <scheme val="minor"/>
    </font>
    <font>
      <sz val="10"/>
      <color theme="1"/>
      <name val="HG丸ｺﾞｼｯｸM-PRO"/>
      <family val="3"/>
      <charset val="128"/>
    </font>
    <font>
      <sz val="14"/>
      <color theme="1"/>
      <name val="HG正楷書体-PRO"/>
      <family val="4"/>
      <charset val="128"/>
    </font>
    <font>
      <sz val="18"/>
      <color theme="1"/>
      <name val="HG正楷書体-PRO"/>
      <family val="4"/>
      <charset val="128"/>
    </font>
    <font>
      <sz val="11"/>
      <color theme="1"/>
      <name val="HG丸ｺﾞｼｯｸM-PRO"/>
      <family val="3"/>
      <charset val="128"/>
    </font>
    <font>
      <sz val="10"/>
      <name val="HG正楷書体-PRO"/>
      <family val="4"/>
      <charset val="128"/>
    </font>
    <font>
      <sz val="10"/>
      <color rgb="FF0070C0"/>
      <name val="HG正楷書体-PRO"/>
      <family val="4"/>
      <charset val="128"/>
    </font>
    <font>
      <sz val="11"/>
      <color rgb="FF00B0F0"/>
      <name val="HG正楷書体-PRO"/>
      <family val="4"/>
      <charset val="128"/>
    </font>
    <font>
      <sz val="11"/>
      <color rgb="FFFF0000"/>
      <name val="HG正楷書体-PRO"/>
      <family val="4"/>
      <charset val="128"/>
    </font>
    <font>
      <sz val="11"/>
      <color rgb="FF0070C0"/>
      <name val="HG正楷書体-PRO"/>
      <family val="4"/>
      <charset val="128"/>
    </font>
    <font>
      <sz val="11"/>
      <color rgb="FF0070C0"/>
      <name val="HG丸ｺﾞｼｯｸM-PRO"/>
      <family val="3"/>
      <charset val="128"/>
    </font>
    <font>
      <i/>
      <sz val="11"/>
      <color theme="1"/>
      <name val="HG丸ｺﾞｼｯｸM-PRO"/>
      <family val="3"/>
      <charset val="128"/>
    </font>
    <font>
      <b/>
      <sz val="10"/>
      <color theme="1"/>
      <name val="HG正楷書体-PRO"/>
      <family val="4"/>
      <charset val="128"/>
    </font>
    <font>
      <sz val="11"/>
      <color theme="1"/>
      <name val="ＭＳ Ｐゴシック"/>
      <family val="3"/>
      <charset val="128"/>
    </font>
    <font>
      <sz val="12"/>
      <color theme="1"/>
      <name val="HG丸ｺﾞｼｯｸM-PRO"/>
      <family val="3"/>
      <charset val="128"/>
    </font>
    <font>
      <sz val="12"/>
      <color theme="1"/>
      <name val="ＭＳ Ｐゴシック"/>
      <family val="2"/>
      <charset val="128"/>
      <scheme val="minor"/>
    </font>
    <font>
      <b/>
      <sz val="11"/>
      <color theme="1"/>
      <name val="HG丸ｺﾞｼｯｸM-PRO"/>
      <family val="3"/>
      <charset val="128"/>
    </font>
    <font>
      <sz val="11"/>
      <name val="HG正楷書体-PRO"/>
      <family val="4"/>
      <charset val="128"/>
    </font>
    <font>
      <b/>
      <i/>
      <sz val="16"/>
      <color theme="5" tint="-0.249977111117893"/>
      <name val="HG正楷書体-PRO"/>
      <family val="4"/>
      <charset val="128"/>
    </font>
    <font>
      <sz val="14"/>
      <color rgb="FF000000"/>
      <name val="HG正楷書体-PRO"/>
      <family val="4"/>
      <charset val="128"/>
    </font>
    <font>
      <b/>
      <sz val="9"/>
      <color indexed="81"/>
      <name val="ＭＳ Ｐゴシック"/>
      <family val="3"/>
      <charset val="128"/>
    </font>
    <font>
      <b/>
      <sz val="11"/>
      <color theme="1"/>
      <name val="HG正楷書体-PRO"/>
      <family val="4"/>
      <charset val="128"/>
    </font>
    <font>
      <sz val="11"/>
      <color theme="9" tint="-0.249977111117893"/>
      <name val="ＭＳ 明朝"/>
      <family val="1"/>
      <charset val="128"/>
    </font>
    <font>
      <sz val="11"/>
      <color rgb="FF006600"/>
      <name val="ＭＳ 明朝"/>
      <family val="1"/>
      <charset val="128"/>
    </font>
    <font>
      <sz val="11"/>
      <name val="HG丸ｺﾞｼｯｸM-PRO"/>
      <family val="3"/>
      <charset val="128"/>
    </font>
    <font>
      <sz val="11"/>
      <color rgb="FFFF3300"/>
      <name val="HG丸ｺﾞｼｯｸM-PRO"/>
      <family val="3"/>
      <charset val="128"/>
    </font>
    <font>
      <sz val="11"/>
      <color rgb="FFFF0000"/>
      <name val="HG丸ｺﾞｼｯｸM-PRO"/>
      <family val="3"/>
      <charset val="128"/>
    </font>
    <font>
      <sz val="20"/>
      <color theme="1"/>
      <name val="HG正楷書体-PRO"/>
      <family val="4"/>
      <charset val="128"/>
    </font>
    <font>
      <sz val="10"/>
      <color rgb="FFFF0000"/>
      <name val="HG丸ｺﾞｼｯｸM-PRO"/>
      <family val="3"/>
      <charset val="128"/>
    </font>
    <font>
      <sz val="10"/>
      <name val="HG丸ｺﾞｼｯｸM-PRO"/>
      <family val="3"/>
      <charset val="128"/>
    </font>
    <font>
      <b/>
      <sz val="11"/>
      <color rgb="FF0070C0"/>
      <name val="ＭＳ 明朝"/>
      <family val="1"/>
      <charset val="128"/>
    </font>
    <font>
      <b/>
      <sz val="11"/>
      <color rgb="FF0070C0"/>
      <name val="HG正楷書体-PRO"/>
      <family val="4"/>
      <charset val="128"/>
    </font>
    <font>
      <sz val="10"/>
      <color rgb="FFFF0000"/>
      <name val="HG正楷書体-PRO"/>
      <family val="4"/>
      <charset val="128"/>
    </font>
    <font>
      <b/>
      <sz val="10"/>
      <color rgb="FFFF0000"/>
      <name val="HG正楷書体-PRO"/>
      <family val="4"/>
      <charset val="128"/>
    </font>
    <font>
      <sz val="11"/>
      <color rgb="FF000000"/>
      <name val="HG丸ｺﾞｼｯｸM-PRO"/>
      <family val="3"/>
      <charset val="128"/>
    </font>
    <font>
      <b/>
      <sz val="12"/>
      <color theme="1"/>
      <name val="HG正楷書体-PRO"/>
      <family val="4"/>
      <charset val="128"/>
    </font>
    <font>
      <b/>
      <i/>
      <sz val="11"/>
      <color theme="1"/>
      <name val="HG正楷書体-PRO"/>
      <family val="4"/>
      <charset val="128"/>
    </font>
    <font>
      <sz val="11"/>
      <color rgb="FF000000"/>
      <name val="ＭＳ Ｐゴシック"/>
      <family val="3"/>
      <charset val="128"/>
      <scheme val="minor"/>
    </font>
  </fonts>
  <fills count="9">
    <fill>
      <patternFill patternType="none"/>
    </fill>
    <fill>
      <patternFill patternType="gray125"/>
    </fill>
    <fill>
      <patternFill patternType="solid">
        <fgColor theme="7" tint="0.79998168889431442"/>
        <bgColor indexed="64"/>
      </patternFill>
    </fill>
    <fill>
      <patternFill patternType="solid">
        <fgColor rgb="FFFFFF00"/>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0"/>
        <bgColor indexed="64"/>
      </patternFill>
    </fill>
    <fill>
      <patternFill patternType="solid">
        <fgColor rgb="FFCCFFCC"/>
        <bgColor indexed="64"/>
      </patternFill>
    </fill>
  </fills>
  <borders count="377">
    <border>
      <left/>
      <right/>
      <top/>
      <bottom/>
      <diagonal/>
    </border>
    <border>
      <left style="thin">
        <color indexed="64"/>
      </left>
      <right style="hair">
        <color indexed="64"/>
      </right>
      <top/>
      <bottom style="hair">
        <color indexed="64"/>
      </bottom>
      <diagonal/>
    </border>
    <border>
      <left style="thin">
        <color indexed="64"/>
      </left>
      <right style="thin">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hair">
        <color auto="1"/>
      </left>
      <right style="thin">
        <color auto="1"/>
      </right>
      <top style="hair">
        <color auto="1"/>
      </top>
      <bottom style="hair">
        <color auto="1"/>
      </bottom>
      <diagonal/>
    </border>
    <border>
      <left/>
      <right style="thin">
        <color auto="1"/>
      </right>
      <top style="thin">
        <color auto="1"/>
      </top>
      <bottom style="double">
        <color auto="1"/>
      </bottom>
      <diagonal/>
    </border>
    <border>
      <left style="thin">
        <color auto="1"/>
      </left>
      <right/>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thin">
        <color auto="1"/>
      </left>
      <right/>
      <top style="hair">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hair">
        <color auto="1"/>
      </top>
      <bottom/>
      <diagonal/>
    </border>
    <border>
      <left style="thin">
        <color auto="1"/>
      </left>
      <right style="thin">
        <color auto="1"/>
      </right>
      <top style="thin">
        <color auto="1"/>
      </top>
      <bottom style="medium">
        <color auto="1"/>
      </bottom>
      <diagonal/>
    </border>
    <border diagonalUp="1">
      <left style="thin">
        <color auto="1"/>
      </left>
      <right style="thin">
        <color auto="1"/>
      </right>
      <top style="hair">
        <color auto="1"/>
      </top>
      <bottom style="hair">
        <color auto="1"/>
      </bottom>
      <diagonal style="hair">
        <color rgb="FF0070C0"/>
      </diagonal>
    </border>
    <border>
      <left style="medium">
        <color auto="1"/>
      </left>
      <right style="thin">
        <color auto="1"/>
      </right>
      <top style="hair">
        <color auto="1"/>
      </top>
      <bottom style="hair">
        <color auto="1"/>
      </bottom>
      <diagonal/>
    </border>
    <border>
      <left style="thin">
        <color auto="1"/>
      </left>
      <right style="hair">
        <color auto="1"/>
      </right>
      <top style="thin">
        <color auto="1"/>
      </top>
      <bottom style="hair">
        <color auto="1"/>
      </bottom>
      <diagonal/>
    </border>
    <border>
      <left style="thin">
        <color auto="1"/>
      </left>
      <right style="thin">
        <color auto="1"/>
      </right>
      <top style="thin">
        <color auto="1"/>
      </top>
      <bottom style="hair">
        <color auto="1"/>
      </bottom>
      <diagonal/>
    </border>
    <border>
      <left/>
      <right style="thin">
        <color auto="1"/>
      </right>
      <top style="hair">
        <color auto="1"/>
      </top>
      <bottom style="hair">
        <color auto="1"/>
      </bottom>
      <diagonal/>
    </border>
    <border>
      <left style="hair">
        <color auto="1"/>
      </left>
      <right style="thin">
        <color auto="1"/>
      </right>
      <top style="thin">
        <color auto="1"/>
      </top>
      <bottom style="hair">
        <color auto="1"/>
      </bottom>
      <diagonal/>
    </border>
    <border>
      <left style="thin">
        <color auto="1"/>
      </left>
      <right/>
      <top/>
      <bottom/>
      <diagonal/>
    </border>
    <border>
      <left style="thin">
        <color auto="1"/>
      </left>
      <right/>
      <top/>
      <bottom style="thin">
        <color auto="1"/>
      </bottom>
      <diagonal/>
    </border>
    <border>
      <left style="thin">
        <color auto="1"/>
      </left>
      <right/>
      <top style="thin">
        <color auto="1"/>
      </top>
      <bottom style="double">
        <color auto="1"/>
      </bottom>
      <diagonal/>
    </border>
    <border>
      <left style="thin">
        <color auto="1"/>
      </left>
      <right style="hair">
        <color auto="1"/>
      </right>
      <top style="thin">
        <color auto="1"/>
      </top>
      <bottom style="thin">
        <color auto="1"/>
      </bottom>
      <diagonal/>
    </border>
    <border>
      <left style="medium">
        <color auto="1"/>
      </left>
      <right style="thin">
        <color auto="1"/>
      </right>
      <top style="medium">
        <color auto="1"/>
      </top>
      <bottom style="hair">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right style="thin">
        <color auto="1"/>
      </right>
      <top style="thin">
        <color auto="1"/>
      </top>
      <bottom style="thin">
        <color auto="1"/>
      </bottom>
      <diagonal/>
    </border>
    <border>
      <left style="medium">
        <color auto="1"/>
      </left>
      <right style="thin">
        <color auto="1"/>
      </right>
      <top style="thin">
        <color auto="1"/>
      </top>
      <bottom/>
      <diagonal/>
    </border>
    <border>
      <left style="thin">
        <color rgb="FFFF0000"/>
      </left>
      <right/>
      <top style="thin">
        <color rgb="FFFF0000"/>
      </top>
      <bottom style="double">
        <color rgb="FFFF0000"/>
      </bottom>
      <diagonal/>
    </border>
    <border>
      <left/>
      <right/>
      <top style="thin">
        <color rgb="FFFF0000"/>
      </top>
      <bottom style="double">
        <color rgb="FFFF0000"/>
      </bottom>
      <diagonal/>
    </border>
    <border>
      <left style="hair">
        <color rgb="FFFF0000"/>
      </left>
      <right style="hair">
        <color rgb="FFFF0000"/>
      </right>
      <top style="thin">
        <color rgb="FFFF0000"/>
      </top>
      <bottom style="double">
        <color rgb="FFFF0000"/>
      </bottom>
      <diagonal/>
    </border>
    <border>
      <left/>
      <right style="thin">
        <color rgb="FFFF0000"/>
      </right>
      <top style="thin">
        <color rgb="FFFF0000"/>
      </top>
      <bottom style="double">
        <color rgb="FFFF0000"/>
      </bottom>
      <diagonal/>
    </border>
    <border>
      <left style="thin">
        <color rgb="FFFF0000"/>
      </left>
      <right style="hair">
        <color rgb="FFFF0000"/>
      </right>
      <top style="thin">
        <color rgb="FFFF0000"/>
      </top>
      <bottom style="double">
        <color rgb="FFFF0000"/>
      </bottom>
      <diagonal/>
    </border>
    <border>
      <left style="hair">
        <color rgb="FFFF0000"/>
      </left>
      <right style="thin">
        <color rgb="FFFF0000"/>
      </right>
      <top style="thin">
        <color rgb="FFFF0000"/>
      </top>
      <bottom style="double">
        <color rgb="FFFF0000"/>
      </bottom>
      <diagonal/>
    </border>
    <border>
      <left style="thin">
        <color rgb="FFFF0000"/>
      </left>
      <right/>
      <top style="double">
        <color rgb="FFFF0000"/>
      </top>
      <bottom style="hair">
        <color rgb="FFFF0000"/>
      </bottom>
      <diagonal/>
    </border>
    <border>
      <left style="hair">
        <color rgb="FFFF0000"/>
      </left>
      <right style="hair">
        <color rgb="FFFF0000"/>
      </right>
      <top style="double">
        <color rgb="FFFF0000"/>
      </top>
      <bottom style="hair">
        <color rgb="FFFF0000"/>
      </bottom>
      <diagonal/>
    </border>
    <border>
      <left/>
      <right/>
      <top style="double">
        <color rgb="FFFF0000"/>
      </top>
      <bottom style="hair">
        <color rgb="FFFF0000"/>
      </bottom>
      <diagonal/>
    </border>
    <border>
      <left style="thin">
        <color rgb="FFFF0000"/>
      </left>
      <right style="hair">
        <color rgb="FFFF0000"/>
      </right>
      <top style="double">
        <color rgb="FFFF0000"/>
      </top>
      <bottom style="hair">
        <color rgb="FFFF0000"/>
      </bottom>
      <diagonal/>
    </border>
    <border>
      <left style="hair">
        <color rgb="FFFF0000"/>
      </left>
      <right style="thin">
        <color rgb="FFFF0000"/>
      </right>
      <top style="double">
        <color rgb="FFFF0000"/>
      </top>
      <bottom style="hair">
        <color rgb="FFFF0000"/>
      </bottom>
      <diagonal/>
    </border>
    <border>
      <left/>
      <right style="thin">
        <color rgb="FFFF0000"/>
      </right>
      <top style="double">
        <color rgb="FFFF0000"/>
      </top>
      <bottom style="hair">
        <color rgb="FFFF0000"/>
      </bottom>
      <diagonal/>
    </border>
    <border>
      <left style="thin">
        <color rgb="FFFF0000"/>
      </left>
      <right/>
      <top style="hair">
        <color rgb="FFFF0000"/>
      </top>
      <bottom style="hair">
        <color rgb="FFFF0000"/>
      </bottom>
      <diagonal/>
    </border>
    <border>
      <left style="hair">
        <color rgb="FFFF0000"/>
      </left>
      <right style="hair">
        <color rgb="FFFF0000"/>
      </right>
      <top style="hair">
        <color rgb="FFFF0000"/>
      </top>
      <bottom style="hair">
        <color rgb="FFFF0000"/>
      </bottom>
      <diagonal/>
    </border>
    <border>
      <left/>
      <right/>
      <top style="hair">
        <color rgb="FFFF0000"/>
      </top>
      <bottom style="hair">
        <color rgb="FFFF0000"/>
      </bottom>
      <diagonal/>
    </border>
    <border>
      <left style="thin">
        <color rgb="FFFF0000"/>
      </left>
      <right style="hair">
        <color rgb="FFFF0000"/>
      </right>
      <top style="hair">
        <color rgb="FFFF0000"/>
      </top>
      <bottom style="hair">
        <color rgb="FFFF0000"/>
      </bottom>
      <diagonal/>
    </border>
    <border>
      <left style="hair">
        <color rgb="FFFF0000"/>
      </left>
      <right style="thin">
        <color rgb="FFFF0000"/>
      </right>
      <top style="hair">
        <color rgb="FFFF0000"/>
      </top>
      <bottom style="hair">
        <color rgb="FFFF0000"/>
      </bottom>
      <diagonal/>
    </border>
    <border>
      <left/>
      <right style="thin">
        <color rgb="FFFF0000"/>
      </right>
      <top style="hair">
        <color rgb="FFFF0000"/>
      </top>
      <bottom style="hair">
        <color rgb="FFFF0000"/>
      </bottom>
      <diagonal/>
    </border>
    <border>
      <left style="thin">
        <color rgb="FFFF0000"/>
      </left>
      <right style="thin">
        <color rgb="FFFF0000"/>
      </right>
      <top style="thin">
        <color rgb="FFFF0000"/>
      </top>
      <bottom style="thin">
        <color rgb="FFFF0000"/>
      </bottom>
      <diagonal/>
    </border>
    <border>
      <left style="hair">
        <color rgb="FFFF0000"/>
      </left>
      <right style="hair">
        <color rgb="FFFF0000"/>
      </right>
      <top style="hair">
        <color rgb="FFFF0000"/>
      </top>
      <bottom style="thin">
        <color rgb="FFFF0000"/>
      </bottom>
      <diagonal/>
    </border>
    <border>
      <left style="thin">
        <color rgb="FFFF0000"/>
      </left>
      <right/>
      <top style="hair">
        <color rgb="FFFF0000"/>
      </top>
      <bottom style="thin">
        <color rgb="FFFF0000"/>
      </bottom>
      <diagonal/>
    </border>
    <border>
      <left/>
      <right style="thin">
        <color rgb="FFFF0000"/>
      </right>
      <top style="hair">
        <color rgb="FFFF0000"/>
      </top>
      <bottom style="thin">
        <color rgb="FFFF0000"/>
      </bottom>
      <diagonal/>
    </border>
    <border>
      <left style="hair">
        <color rgb="FFFF0000"/>
      </left>
      <right style="thin">
        <color rgb="FFFF0000"/>
      </right>
      <top style="hair">
        <color rgb="FFFF0000"/>
      </top>
      <bottom style="thin">
        <color rgb="FFFF0000"/>
      </bottom>
      <diagonal/>
    </border>
    <border>
      <left style="thin">
        <color rgb="FFFF0000"/>
      </left>
      <right style="hair">
        <color rgb="FFFF0000"/>
      </right>
      <top style="hair">
        <color rgb="FFFF0000"/>
      </top>
      <bottom style="thin">
        <color rgb="FFFF0000"/>
      </bottom>
      <diagonal/>
    </border>
    <border>
      <left style="thin">
        <color auto="1"/>
      </left>
      <right style="thin">
        <color auto="1"/>
      </right>
      <top style="thin">
        <color auto="1"/>
      </top>
      <bottom style="double">
        <color auto="1"/>
      </bottom>
      <diagonal/>
    </border>
    <border>
      <left style="thin">
        <color auto="1"/>
      </left>
      <right style="thin">
        <color auto="1"/>
      </right>
      <top style="medium">
        <color auto="1"/>
      </top>
      <bottom style="thin">
        <color auto="1"/>
      </bottom>
      <diagonal/>
    </border>
    <border>
      <left style="medium">
        <color auto="1"/>
      </left>
      <right style="thin">
        <color auto="1"/>
      </right>
      <top style="thin">
        <color auto="1"/>
      </top>
      <bottom style="double">
        <color auto="1"/>
      </bottom>
      <diagonal/>
    </border>
    <border>
      <left style="medium">
        <color auto="1"/>
      </left>
      <right style="thin">
        <color auto="1"/>
      </right>
      <top/>
      <bottom style="thin">
        <color auto="1"/>
      </bottom>
      <diagonal/>
    </border>
    <border>
      <left/>
      <right style="thin">
        <color auto="1"/>
      </right>
      <top style="thin">
        <color auto="1"/>
      </top>
      <bottom style="hair">
        <color auto="1"/>
      </bottom>
      <diagonal/>
    </border>
    <border diagonalUp="1">
      <left style="thin">
        <color indexed="64"/>
      </left>
      <right style="thin">
        <color indexed="64"/>
      </right>
      <top style="hair">
        <color indexed="64"/>
      </top>
      <bottom style="hair">
        <color indexed="64"/>
      </bottom>
      <diagonal style="hair">
        <color indexed="64"/>
      </diagonal>
    </border>
    <border>
      <left style="medium">
        <color auto="1"/>
      </left>
      <right/>
      <top style="medium">
        <color auto="1"/>
      </top>
      <bottom style="thin">
        <color auto="1"/>
      </bottom>
      <diagonal/>
    </border>
    <border>
      <left/>
      <right style="thin">
        <color auto="1"/>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style="double">
        <color auto="1"/>
      </bottom>
      <diagonal/>
    </border>
    <border>
      <left style="thin">
        <color rgb="FF0070C0"/>
      </left>
      <right style="thin">
        <color rgb="FF0070C0"/>
      </right>
      <top style="thin">
        <color rgb="FF0070C0"/>
      </top>
      <bottom style="thin">
        <color rgb="FF0070C0"/>
      </bottom>
      <diagonal/>
    </border>
    <border>
      <left style="thin">
        <color rgb="FF0070C0"/>
      </left>
      <right/>
      <top style="thin">
        <color rgb="FF0070C0"/>
      </top>
      <bottom style="double">
        <color rgb="FF0070C0"/>
      </bottom>
      <diagonal/>
    </border>
    <border>
      <left/>
      <right style="hair">
        <color rgb="FF0070C0"/>
      </right>
      <top style="thin">
        <color rgb="FF0070C0"/>
      </top>
      <bottom style="double">
        <color rgb="FF0070C0"/>
      </bottom>
      <diagonal/>
    </border>
    <border>
      <left style="hair">
        <color rgb="FF0070C0"/>
      </left>
      <right style="hair">
        <color rgb="FF0070C0"/>
      </right>
      <top style="thin">
        <color rgb="FF0070C0"/>
      </top>
      <bottom style="double">
        <color rgb="FF0070C0"/>
      </bottom>
      <diagonal/>
    </border>
    <border>
      <left style="hair">
        <color rgb="FF0070C0"/>
      </left>
      <right style="thin">
        <color rgb="FF0070C0"/>
      </right>
      <top style="thin">
        <color rgb="FF0070C0"/>
      </top>
      <bottom style="double">
        <color rgb="FF0070C0"/>
      </bottom>
      <diagonal/>
    </border>
    <border>
      <left style="hair">
        <color rgb="FF0070C0"/>
      </left>
      <right style="hair">
        <color rgb="FF0070C0"/>
      </right>
      <top style="hair">
        <color rgb="FF0070C0"/>
      </top>
      <bottom style="hair">
        <color rgb="FF0070C0"/>
      </bottom>
      <diagonal/>
    </border>
    <border>
      <left style="hair">
        <color rgb="FF0070C0"/>
      </left>
      <right style="thin">
        <color rgb="FF0070C0"/>
      </right>
      <top style="hair">
        <color rgb="FF0070C0"/>
      </top>
      <bottom style="hair">
        <color rgb="FF0070C0"/>
      </bottom>
      <diagonal/>
    </border>
    <border>
      <left style="hair">
        <color rgb="FF0070C0"/>
      </left>
      <right style="hair">
        <color rgb="FF0070C0"/>
      </right>
      <top style="hair">
        <color rgb="FF0070C0"/>
      </top>
      <bottom style="thin">
        <color rgb="FF0070C0"/>
      </bottom>
      <diagonal/>
    </border>
    <border>
      <left style="hair">
        <color rgb="FF0070C0"/>
      </left>
      <right style="thin">
        <color rgb="FF0070C0"/>
      </right>
      <top style="hair">
        <color rgb="FF0070C0"/>
      </top>
      <bottom style="thin">
        <color rgb="FF0070C0"/>
      </bottom>
      <diagonal/>
    </border>
    <border>
      <left style="hair">
        <color rgb="FF0070C0"/>
      </left>
      <right style="hair">
        <color rgb="FF0070C0"/>
      </right>
      <top style="thin">
        <color rgb="FF0070C0"/>
      </top>
      <bottom style="thin">
        <color rgb="FF0070C0"/>
      </bottom>
      <diagonal/>
    </border>
    <border>
      <left style="hair">
        <color rgb="FF0070C0"/>
      </left>
      <right style="thin">
        <color rgb="FF0070C0"/>
      </right>
      <top style="thin">
        <color rgb="FF0070C0"/>
      </top>
      <bottom style="thin">
        <color rgb="FF0070C0"/>
      </bottom>
      <diagonal/>
    </border>
    <border>
      <left style="hair">
        <color rgb="FF0070C0"/>
      </left>
      <right style="hair">
        <color rgb="FF0070C0"/>
      </right>
      <top style="double">
        <color rgb="FF0070C0"/>
      </top>
      <bottom style="hair">
        <color rgb="FF0070C0"/>
      </bottom>
      <diagonal/>
    </border>
    <border>
      <left style="hair">
        <color rgb="FF0070C0"/>
      </left>
      <right style="thin">
        <color rgb="FF0070C0"/>
      </right>
      <top style="double">
        <color rgb="FF0070C0"/>
      </top>
      <bottom style="hair">
        <color rgb="FF0070C0"/>
      </bottom>
      <diagonal/>
    </border>
    <border>
      <left style="thin">
        <color rgb="FF0070C0"/>
      </left>
      <right/>
      <top style="double">
        <color rgb="FF0070C0"/>
      </top>
      <bottom style="hair">
        <color auto="1"/>
      </bottom>
      <diagonal/>
    </border>
    <border>
      <left style="thin">
        <color rgb="FF0070C0"/>
      </left>
      <right/>
      <top style="hair">
        <color indexed="64"/>
      </top>
      <bottom style="hair">
        <color indexed="64"/>
      </bottom>
      <diagonal/>
    </border>
    <border>
      <left style="thin">
        <color rgb="FF0070C0"/>
      </left>
      <right/>
      <top style="hair">
        <color auto="1"/>
      </top>
      <bottom style="double">
        <color rgb="FF0070C0"/>
      </bottom>
      <diagonal/>
    </border>
    <border>
      <left style="hair">
        <color rgb="FF0070C0"/>
      </left>
      <right style="hair">
        <color rgb="FF0070C0"/>
      </right>
      <top/>
      <bottom/>
      <diagonal/>
    </border>
    <border>
      <left style="hair">
        <color rgb="FF0070C0"/>
      </left>
      <right style="thin">
        <color rgb="FF0070C0"/>
      </right>
      <top/>
      <bottom/>
      <diagonal/>
    </border>
    <border>
      <left style="thin">
        <color rgb="FF0070C0"/>
      </left>
      <right/>
      <top/>
      <bottom style="hair">
        <color indexed="64"/>
      </bottom>
      <diagonal/>
    </border>
    <border>
      <left style="thin">
        <color rgb="FF0070C0"/>
      </left>
      <right/>
      <top style="hair">
        <color indexed="64"/>
      </top>
      <bottom/>
      <diagonal/>
    </border>
    <border>
      <left style="thin">
        <color rgb="FF0070C0"/>
      </left>
      <right/>
      <top style="hair">
        <color indexed="64"/>
      </top>
      <bottom style="thin">
        <color rgb="FF0070C0"/>
      </bottom>
      <diagonal/>
    </border>
    <border>
      <left style="hair">
        <color rgb="FF0070C0"/>
      </left>
      <right style="hair">
        <color rgb="FF0070C0"/>
      </right>
      <top style="double">
        <color rgb="FF0070C0"/>
      </top>
      <bottom/>
      <diagonal/>
    </border>
    <border>
      <left/>
      <right style="hair">
        <color rgb="FF0070C0"/>
      </right>
      <top style="thin">
        <color rgb="FF0070C0"/>
      </top>
      <bottom style="thin">
        <color rgb="FF0070C0"/>
      </bottom>
      <diagonal/>
    </border>
    <border>
      <left style="thin">
        <color rgb="FF0070C0"/>
      </left>
      <right style="hair">
        <color rgb="FF0070C0"/>
      </right>
      <top style="double">
        <color rgb="FF0070C0"/>
      </top>
      <bottom style="hair">
        <color rgb="FF0070C0"/>
      </bottom>
      <diagonal/>
    </border>
    <border>
      <left style="thin">
        <color rgb="FF0070C0"/>
      </left>
      <right style="hair">
        <color rgb="FF0070C0"/>
      </right>
      <top style="hair">
        <color rgb="FF0070C0"/>
      </top>
      <bottom style="hair">
        <color rgb="FF0070C0"/>
      </bottom>
      <diagonal/>
    </border>
    <border>
      <left style="thin">
        <color rgb="FF0070C0"/>
      </left>
      <right style="hair">
        <color rgb="FF0070C0"/>
      </right>
      <top style="hair">
        <color rgb="FF0070C0"/>
      </top>
      <bottom style="thin">
        <color rgb="FF0070C0"/>
      </bottom>
      <diagonal/>
    </border>
    <border>
      <left style="thin">
        <color rgb="FF0070C0"/>
      </left>
      <right/>
      <top style="thin">
        <color rgb="FF0070C0"/>
      </top>
      <bottom style="thin">
        <color rgb="FF0070C0"/>
      </bottom>
      <diagonal/>
    </border>
    <border>
      <left style="thin">
        <color rgb="FF0070C0"/>
      </left>
      <right/>
      <top style="double">
        <color rgb="FF0070C0"/>
      </top>
      <bottom style="double">
        <color rgb="FF0070C0"/>
      </bottom>
      <diagonal/>
    </border>
    <border>
      <left style="thin">
        <color rgb="FF0070C0"/>
      </left>
      <right/>
      <top style="double">
        <color rgb="FF0070C0"/>
      </top>
      <bottom style="thin">
        <color rgb="FF0070C0"/>
      </bottom>
      <diagonal/>
    </border>
    <border>
      <left style="thin">
        <color rgb="FF0070C0"/>
      </left>
      <right style="hair">
        <color rgb="FF0070C0"/>
      </right>
      <top style="double">
        <color rgb="FF0070C0"/>
      </top>
      <bottom/>
      <diagonal/>
    </border>
    <border>
      <left style="thin">
        <color rgb="FFFF0000"/>
      </left>
      <right style="thin">
        <color rgb="FFFF0000"/>
      </right>
      <top/>
      <bottom style="hair">
        <color indexed="64"/>
      </bottom>
      <diagonal/>
    </border>
    <border>
      <left style="thin">
        <color rgb="FFFF0000"/>
      </left>
      <right style="thin">
        <color rgb="FFFF0000"/>
      </right>
      <top style="hair">
        <color indexed="64"/>
      </top>
      <bottom style="hair">
        <color indexed="64"/>
      </bottom>
      <diagonal/>
    </border>
    <border>
      <left style="thin">
        <color rgb="FFFF0000"/>
      </left>
      <right style="thin">
        <color rgb="FFFF0000"/>
      </right>
      <top style="hair">
        <color indexed="64"/>
      </top>
      <bottom/>
      <diagonal/>
    </border>
    <border>
      <left style="thin">
        <color rgb="FFFF0000"/>
      </left>
      <right style="thin">
        <color rgb="FFFF0000"/>
      </right>
      <top style="double">
        <color rgb="FF0070C0"/>
      </top>
      <bottom style="double">
        <color rgb="FF0070C0"/>
      </bottom>
      <diagonal/>
    </border>
    <border>
      <left style="thin">
        <color rgb="FFFF0000"/>
      </left>
      <right style="thin">
        <color rgb="FFFF0000"/>
      </right>
      <top style="double">
        <color rgb="FF0070C0"/>
      </top>
      <bottom style="thin">
        <color rgb="FFFF0000"/>
      </bottom>
      <diagonal/>
    </border>
    <border>
      <left style="thin">
        <color rgb="FFFF0000"/>
      </left>
      <right style="thin">
        <color rgb="FFFF0000"/>
      </right>
      <top style="double">
        <color rgb="FF0070C0"/>
      </top>
      <bottom/>
      <diagonal/>
    </border>
    <border>
      <left style="thin">
        <color rgb="FFFF0000"/>
      </left>
      <right style="thin">
        <color rgb="FFFF0000"/>
      </right>
      <top/>
      <bottom style="double">
        <color rgb="FF0070C0"/>
      </bottom>
      <diagonal/>
    </border>
    <border>
      <left style="thin">
        <color rgb="FFFF0000"/>
      </left>
      <right style="thin">
        <color rgb="FFFF0000"/>
      </right>
      <top style="double">
        <color rgb="FFFF0000"/>
      </top>
      <bottom style="double">
        <color rgb="FF0070C0"/>
      </bottom>
      <diagonal/>
    </border>
    <border>
      <left style="thin">
        <color rgb="FFFF0000"/>
      </left>
      <right style="thin">
        <color rgb="FFFF0000"/>
      </right>
      <top style="double">
        <color rgb="FF0070C0"/>
      </top>
      <bottom style="double">
        <color rgb="FFFF0000"/>
      </bottom>
      <diagonal/>
    </border>
    <border>
      <left style="thin">
        <color rgb="FFFF0000"/>
      </left>
      <right style="thin">
        <color rgb="FFFF0000"/>
      </right>
      <top style="double">
        <color rgb="FFFF0000"/>
      </top>
      <bottom style="hair">
        <color auto="1"/>
      </bottom>
      <diagonal/>
    </border>
    <border>
      <left style="thin">
        <color rgb="FFFF0000"/>
      </left>
      <right style="thin">
        <color rgb="FFFF0000"/>
      </right>
      <top style="hair">
        <color auto="1"/>
      </top>
      <bottom style="double">
        <color rgb="FFFF0000"/>
      </bottom>
      <diagonal/>
    </border>
    <border>
      <left style="thin">
        <color rgb="FFFF0000"/>
      </left>
      <right style="thin">
        <color rgb="FFFF0000"/>
      </right>
      <top style="thin">
        <color rgb="FFFF0000"/>
      </top>
      <bottom style="double">
        <color rgb="FFFF0000"/>
      </bottom>
      <diagonal/>
    </border>
    <border>
      <left style="thin">
        <color rgb="FFFF0000"/>
      </left>
      <right style="hair">
        <color rgb="FFFF0000"/>
      </right>
      <top style="thin">
        <color rgb="FFFF0000"/>
      </top>
      <bottom style="thin">
        <color rgb="FFFF0000"/>
      </bottom>
      <diagonal/>
    </border>
    <border>
      <left style="hair">
        <color rgb="FFFF0000"/>
      </left>
      <right style="hair">
        <color rgb="FFFF0000"/>
      </right>
      <top style="thin">
        <color rgb="FFFF0000"/>
      </top>
      <bottom style="thin">
        <color rgb="FFFF0000"/>
      </bottom>
      <diagonal/>
    </border>
    <border>
      <left style="hair">
        <color rgb="FFFF0000"/>
      </left>
      <right style="thin">
        <color rgb="FFFF0000"/>
      </right>
      <top style="thin">
        <color rgb="FFFF0000"/>
      </top>
      <bottom style="thin">
        <color rgb="FFFF0000"/>
      </bottom>
      <diagonal/>
    </border>
    <border>
      <left style="thin">
        <color rgb="FFFF0000"/>
      </left>
      <right style="thin">
        <color rgb="FFFF0000"/>
      </right>
      <top style="hair">
        <color auto="1"/>
      </top>
      <bottom style="thin">
        <color rgb="FFFF0000"/>
      </bottom>
      <diagonal/>
    </border>
    <border>
      <left style="medium">
        <color auto="1"/>
      </left>
      <right style="thin">
        <color auto="1"/>
      </right>
      <top/>
      <bottom/>
      <diagonal/>
    </border>
    <border>
      <left style="thin">
        <color rgb="FFFF0000"/>
      </left>
      <right/>
      <top style="thin">
        <color rgb="FFFF0000"/>
      </top>
      <bottom style="thin">
        <color rgb="FFFF0000"/>
      </bottom>
      <diagonal/>
    </border>
    <border>
      <left/>
      <right style="thin">
        <color rgb="FFFF0000"/>
      </right>
      <top style="thin">
        <color rgb="FFFF0000"/>
      </top>
      <bottom style="thin">
        <color rgb="FFFF0000"/>
      </bottom>
      <diagonal/>
    </border>
    <border>
      <left style="thin">
        <color rgb="FF0070C0"/>
      </left>
      <right style="hair">
        <color rgb="FF0070C0"/>
      </right>
      <top style="thin">
        <color rgb="FF0070C0"/>
      </top>
      <bottom style="thin">
        <color rgb="FF0070C0"/>
      </bottom>
      <diagonal/>
    </border>
    <border diagonalUp="1">
      <left style="thin">
        <color indexed="64"/>
      </left>
      <right style="thin">
        <color indexed="64"/>
      </right>
      <top style="hair">
        <color indexed="64"/>
      </top>
      <bottom style="thin">
        <color indexed="64"/>
      </bottom>
      <diagonal style="hair">
        <color indexed="64"/>
      </diagonal>
    </border>
    <border diagonalUp="1">
      <left style="thin">
        <color auto="1"/>
      </left>
      <right style="thin">
        <color indexed="64"/>
      </right>
      <top style="thin">
        <color auto="1"/>
      </top>
      <bottom style="hair">
        <color auto="1"/>
      </bottom>
      <diagonal style="hair">
        <color auto="1"/>
      </diagonal>
    </border>
    <border>
      <left style="hair">
        <color rgb="FFFF0000"/>
      </left>
      <right style="hair">
        <color rgb="FF0070C0"/>
      </right>
      <top style="thin">
        <color rgb="FFFF0000"/>
      </top>
      <bottom style="thin">
        <color rgb="FFFF0000"/>
      </bottom>
      <diagonal/>
    </border>
    <border>
      <left style="hair">
        <color rgb="FF0070C0"/>
      </left>
      <right style="thin">
        <color rgb="FFFF0000"/>
      </right>
      <top style="thin">
        <color rgb="FFFF0000"/>
      </top>
      <bottom style="thin">
        <color rgb="FFFF0000"/>
      </bottom>
      <diagonal/>
    </border>
    <border>
      <left style="thin">
        <color auto="1"/>
      </left>
      <right style="thin">
        <color auto="1"/>
      </right>
      <top style="double">
        <color auto="1"/>
      </top>
      <bottom/>
      <diagonal/>
    </border>
    <border>
      <left style="thin">
        <color auto="1"/>
      </left>
      <right style="thin">
        <color auto="1"/>
      </right>
      <top style="double">
        <color auto="1"/>
      </top>
      <bottom style="hair">
        <color auto="1"/>
      </bottom>
      <diagonal/>
    </border>
    <border>
      <left style="thin">
        <color auto="1"/>
      </left>
      <right style="thin">
        <color auto="1"/>
      </right>
      <top style="hair">
        <color auto="1"/>
      </top>
      <bottom style="medium">
        <color auto="1"/>
      </bottom>
      <diagonal/>
    </border>
    <border>
      <left style="thin">
        <color auto="1"/>
      </left>
      <right style="thin">
        <color auto="1"/>
      </right>
      <top/>
      <bottom style="medium">
        <color auto="1"/>
      </bottom>
      <diagonal/>
    </border>
    <border>
      <left style="thin">
        <color indexed="64"/>
      </left>
      <right style="thin">
        <color indexed="64"/>
      </right>
      <top style="medium">
        <color auto="1"/>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diagonalUp="1">
      <left style="thin">
        <color indexed="64"/>
      </left>
      <right style="thin">
        <color indexed="64"/>
      </right>
      <top style="double">
        <color auto="1"/>
      </top>
      <bottom style="hair">
        <color indexed="64"/>
      </bottom>
      <diagonal style="hair">
        <color indexed="64"/>
      </diagonal>
    </border>
    <border>
      <left/>
      <right/>
      <top style="hair">
        <color indexed="64"/>
      </top>
      <bottom style="hair">
        <color indexed="64"/>
      </bottom>
      <diagonal/>
    </border>
    <border>
      <left/>
      <right/>
      <top style="thin">
        <color auto="1"/>
      </top>
      <bottom style="thin">
        <color auto="1"/>
      </bottom>
      <diagonal/>
    </border>
    <border diagonalUp="1">
      <left style="thin">
        <color indexed="64"/>
      </left>
      <right style="thin">
        <color indexed="64"/>
      </right>
      <top style="hair">
        <color indexed="64"/>
      </top>
      <bottom/>
      <diagonal style="hair">
        <color indexed="64"/>
      </diagonal>
    </border>
    <border>
      <left style="thin">
        <color auto="1"/>
      </left>
      <right/>
      <top style="thin">
        <color auto="1"/>
      </top>
      <bottom style="hair">
        <color auto="1"/>
      </bottom>
      <diagonal/>
    </border>
    <border>
      <left/>
      <right/>
      <top style="thin">
        <color auto="1"/>
      </top>
      <bottom style="hair">
        <color auto="1"/>
      </bottom>
      <diagonal/>
    </border>
    <border>
      <left/>
      <right/>
      <top style="hair">
        <color auto="1"/>
      </top>
      <bottom style="thin">
        <color auto="1"/>
      </bottom>
      <diagonal/>
    </border>
    <border>
      <left/>
      <right style="thin">
        <color auto="1"/>
      </right>
      <top style="hair">
        <color auto="1"/>
      </top>
      <bottom style="thin">
        <color auto="1"/>
      </bottom>
      <diagonal/>
    </border>
    <border>
      <left/>
      <right/>
      <top style="hair">
        <color rgb="FFFF0000"/>
      </top>
      <bottom style="thin">
        <color rgb="FFFF0000"/>
      </bottom>
      <diagonal/>
    </border>
    <border>
      <left style="thin">
        <color theme="6" tint="-0.499984740745262"/>
      </left>
      <right style="thin">
        <color theme="6" tint="-0.499984740745262"/>
      </right>
      <top style="thin">
        <color theme="6" tint="-0.499984740745262"/>
      </top>
      <bottom style="thin">
        <color theme="6" tint="-0.499984740745262"/>
      </bottom>
      <diagonal/>
    </border>
    <border>
      <left style="thin">
        <color theme="6" tint="-0.499984740745262"/>
      </left>
      <right style="hair">
        <color theme="6" tint="-0.499984740745262"/>
      </right>
      <top style="hair">
        <color theme="6" tint="-0.499984740745262"/>
      </top>
      <bottom style="hair">
        <color theme="6" tint="-0.499984740745262"/>
      </bottom>
      <diagonal/>
    </border>
    <border>
      <left style="hair">
        <color theme="6" tint="-0.499984740745262"/>
      </left>
      <right style="hair">
        <color theme="6" tint="-0.499984740745262"/>
      </right>
      <top style="hair">
        <color theme="6" tint="-0.499984740745262"/>
      </top>
      <bottom style="hair">
        <color theme="6" tint="-0.499984740745262"/>
      </bottom>
      <diagonal/>
    </border>
    <border>
      <left style="hair">
        <color theme="6" tint="-0.499984740745262"/>
      </left>
      <right style="thin">
        <color theme="6" tint="-0.499984740745262"/>
      </right>
      <top style="hair">
        <color theme="6" tint="-0.499984740745262"/>
      </top>
      <bottom style="hair">
        <color theme="6" tint="-0.499984740745262"/>
      </bottom>
      <diagonal/>
    </border>
    <border>
      <left style="thin">
        <color theme="6" tint="-0.499984740745262"/>
      </left>
      <right style="hair">
        <color theme="6" tint="-0.499984740745262"/>
      </right>
      <top style="thin">
        <color theme="6" tint="-0.499984740745262"/>
      </top>
      <bottom/>
      <diagonal/>
    </border>
    <border>
      <left style="hair">
        <color theme="6" tint="-0.499984740745262"/>
      </left>
      <right style="hair">
        <color theme="6" tint="-0.499984740745262"/>
      </right>
      <top style="thin">
        <color theme="6" tint="-0.499984740745262"/>
      </top>
      <bottom/>
      <diagonal/>
    </border>
    <border>
      <left style="hair">
        <color theme="6" tint="-0.499984740745262"/>
      </left>
      <right style="thin">
        <color theme="6" tint="-0.499984740745262"/>
      </right>
      <top style="thin">
        <color theme="6" tint="-0.499984740745262"/>
      </top>
      <bottom/>
      <diagonal/>
    </border>
    <border>
      <left style="thin">
        <color theme="6" tint="-0.499984740745262"/>
      </left>
      <right style="hair">
        <color theme="6" tint="-0.499984740745262"/>
      </right>
      <top style="double">
        <color theme="6" tint="-0.499984740745262"/>
      </top>
      <bottom style="hair">
        <color theme="6" tint="-0.499984740745262"/>
      </bottom>
      <diagonal/>
    </border>
    <border>
      <left style="hair">
        <color theme="6" tint="-0.499984740745262"/>
      </left>
      <right style="hair">
        <color theme="6" tint="-0.499984740745262"/>
      </right>
      <top style="double">
        <color theme="6" tint="-0.499984740745262"/>
      </top>
      <bottom style="hair">
        <color theme="6" tint="-0.499984740745262"/>
      </bottom>
      <diagonal/>
    </border>
    <border>
      <left style="hair">
        <color theme="6" tint="-0.499984740745262"/>
      </left>
      <right style="thin">
        <color theme="6" tint="-0.499984740745262"/>
      </right>
      <top style="double">
        <color theme="6" tint="-0.499984740745262"/>
      </top>
      <bottom style="hair">
        <color theme="6" tint="-0.499984740745262"/>
      </bottom>
      <diagonal/>
    </border>
    <border>
      <left style="hair">
        <color theme="6" tint="-0.499984740745262"/>
      </left>
      <right/>
      <top style="thin">
        <color theme="6" tint="-0.499984740745262"/>
      </top>
      <bottom/>
      <diagonal/>
    </border>
    <border>
      <left style="hair">
        <color theme="6" tint="-0.499984740745262"/>
      </left>
      <right/>
      <top style="double">
        <color theme="6" tint="-0.499984740745262"/>
      </top>
      <bottom style="hair">
        <color theme="6" tint="-0.499984740745262"/>
      </bottom>
      <diagonal/>
    </border>
    <border>
      <left style="hair">
        <color theme="6" tint="-0.499984740745262"/>
      </left>
      <right/>
      <top style="hair">
        <color theme="6" tint="-0.499984740745262"/>
      </top>
      <bottom style="hair">
        <color theme="6" tint="-0.499984740745262"/>
      </bottom>
      <diagonal/>
    </border>
    <border>
      <left/>
      <right style="thin">
        <color theme="6" tint="-0.499984740745262"/>
      </right>
      <top style="thin">
        <color theme="6" tint="-0.499984740745262"/>
      </top>
      <bottom/>
      <diagonal/>
    </border>
    <border>
      <left/>
      <right style="thin">
        <color theme="6" tint="-0.499984740745262"/>
      </right>
      <top style="double">
        <color theme="6" tint="-0.499984740745262"/>
      </top>
      <bottom style="hair">
        <color theme="6" tint="-0.499984740745262"/>
      </bottom>
      <diagonal/>
    </border>
    <border>
      <left/>
      <right style="thin">
        <color theme="6" tint="-0.499984740745262"/>
      </right>
      <top style="hair">
        <color theme="6" tint="-0.499984740745262"/>
      </top>
      <bottom style="hair">
        <color theme="6" tint="-0.499984740745262"/>
      </bottom>
      <diagonal/>
    </border>
    <border>
      <left style="thin">
        <color auto="1"/>
      </left>
      <right style="thin">
        <color auto="1"/>
      </right>
      <top style="double">
        <color auto="1"/>
      </top>
      <bottom style="thin">
        <color auto="1"/>
      </bottom>
      <diagonal/>
    </border>
    <border>
      <left style="medium">
        <color auto="1"/>
      </left>
      <right style="thin">
        <color auto="1"/>
      </right>
      <top/>
      <bottom style="hair">
        <color indexed="64"/>
      </bottom>
      <diagonal/>
    </border>
    <border>
      <left style="medium">
        <color auto="1"/>
      </left>
      <right style="thin">
        <color auto="1"/>
      </right>
      <top style="hair">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thin">
        <color auto="1"/>
      </right>
      <top style="medium">
        <color auto="1"/>
      </top>
      <bottom style="hair">
        <color auto="1"/>
      </bottom>
      <diagonal/>
    </border>
    <border>
      <left style="thin">
        <color auto="1"/>
      </left>
      <right/>
      <top style="medium">
        <color auto="1"/>
      </top>
      <bottom style="hair">
        <color auto="1"/>
      </bottom>
      <diagonal/>
    </border>
    <border>
      <left style="thin">
        <color auto="1"/>
      </left>
      <right/>
      <top style="double">
        <color auto="1"/>
      </top>
      <bottom style="hair">
        <color auto="1"/>
      </bottom>
      <diagonal/>
    </border>
    <border>
      <left style="medium">
        <color auto="1"/>
      </left>
      <right style="thin">
        <color auto="1"/>
      </right>
      <top style="double">
        <color auto="1"/>
      </top>
      <bottom style="hair">
        <color auto="1"/>
      </bottom>
      <diagonal/>
    </border>
    <border>
      <left style="medium">
        <color auto="1"/>
      </left>
      <right style="thin">
        <color auto="1"/>
      </right>
      <top style="double">
        <color auto="1"/>
      </top>
      <bottom style="thin">
        <color auto="1"/>
      </bottom>
      <diagonal/>
    </border>
    <border>
      <left style="hair">
        <color auto="1"/>
      </left>
      <right style="hair">
        <color auto="1"/>
      </right>
      <top style="hair">
        <color auto="1"/>
      </top>
      <bottom style="hair">
        <color auto="1"/>
      </bottom>
      <diagonal/>
    </border>
    <border>
      <left style="thin">
        <color rgb="FFFF0000"/>
      </left>
      <right style="thin">
        <color rgb="FFFF0000"/>
      </right>
      <top style="double">
        <color rgb="FFFF0000"/>
      </top>
      <bottom style="thin">
        <color rgb="FFFF0000"/>
      </bottom>
      <diagonal/>
    </border>
    <border>
      <left style="thin">
        <color rgb="FFFF0000"/>
      </left>
      <right/>
      <top style="hair">
        <color rgb="FFFF0000"/>
      </top>
      <bottom/>
      <diagonal/>
    </border>
    <border>
      <left style="hair">
        <color rgb="FFFF0000"/>
      </left>
      <right style="hair">
        <color rgb="FFFF0000"/>
      </right>
      <top style="hair">
        <color rgb="FFFF0000"/>
      </top>
      <bottom/>
      <diagonal/>
    </border>
    <border>
      <left/>
      <right/>
      <top style="hair">
        <color rgb="FFFF0000"/>
      </top>
      <bottom/>
      <diagonal/>
    </border>
    <border>
      <left style="thin">
        <color rgb="FFFF0000"/>
      </left>
      <right style="hair">
        <color rgb="FFFF0000"/>
      </right>
      <top style="hair">
        <color rgb="FFFF0000"/>
      </top>
      <bottom/>
      <diagonal/>
    </border>
    <border>
      <left style="hair">
        <color rgb="FFFF0000"/>
      </left>
      <right style="thin">
        <color rgb="FFFF0000"/>
      </right>
      <top style="hair">
        <color rgb="FFFF0000"/>
      </top>
      <bottom/>
      <diagonal/>
    </border>
    <border>
      <left/>
      <right style="thin">
        <color rgb="FFFF0000"/>
      </right>
      <top style="hair">
        <color rgb="FFFF0000"/>
      </top>
      <bottom/>
      <diagonal/>
    </border>
    <border>
      <left style="thin">
        <color rgb="FFFF0000"/>
      </left>
      <right/>
      <top style="double">
        <color rgb="FFFF0000"/>
      </top>
      <bottom style="thin">
        <color rgb="FFFF0000"/>
      </bottom>
      <diagonal/>
    </border>
    <border>
      <left/>
      <right/>
      <top style="double">
        <color rgb="FFFF0000"/>
      </top>
      <bottom style="thin">
        <color rgb="FFFF0000"/>
      </bottom>
      <diagonal/>
    </border>
    <border>
      <left style="thin">
        <color rgb="FFFF0000"/>
      </left>
      <right style="hair">
        <color rgb="FFFF0000"/>
      </right>
      <top style="double">
        <color rgb="FFFF0000"/>
      </top>
      <bottom style="thin">
        <color rgb="FFFF0000"/>
      </bottom>
      <diagonal/>
    </border>
    <border>
      <left style="hair">
        <color rgb="FFFF0000"/>
      </left>
      <right style="thin">
        <color rgb="FFFF0000"/>
      </right>
      <top style="double">
        <color rgb="FFFF0000"/>
      </top>
      <bottom style="thin">
        <color rgb="FFFF0000"/>
      </bottom>
      <diagonal/>
    </border>
    <border>
      <left/>
      <right style="thin">
        <color rgb="FFFF0000"/>
      </right>
      <top style="double">
        <color rgb="FFFF0000"/>
      </top>
      <bottom style="thin">
        <color rgb="FFFF0000"/>
      </bottom>
      <diagonal/>
    </border>
    <border>
      <left/>
      <right/>
      <top style="hair">
        <color rgb="FFFF0000"/>
      </top>
      <bottom style="double">
        <color rgb="FFFF0000"/>
      </bottom>
      <diagonal/>
    </border>
    <border>
      <left/>
      <right style="thin">
        <color rgb="FFFF0000"/>
      </right>
      <top style="hair">
        <color rgb="FFFF0000"/>
      </top>
      <bottom style="double">
        <color rgb="FFFF0000"/>
      </bottom>
      <diagonal/>
    </border>
    <border>
      <left style="thin">
        <color rgb="FFFF0000"/>
      </left>
      <right/>
      <top style="hair">
        <color rgb="FFFF0000"/>
      </top>
      <bottom style="double">
        <color rgb="FFFF0000"/>
      </bottom>
      <diagonal/>
    </border>
    <border>
      <left style="thin">
        <color theme="6" tint="-0.499984740745262"/>
      </left>
      <right/>
      <top style="hair">
        <color theme="6" tint="-0.499984740745262"/>
      </top>
      <bottom/>
      <diagonal/>
    </border>
    <border>
      <left/>
      <right/>
      <top style="hair">
        <color theme="6" tint="-0.499984740745262"/>
      </top>
      <bottom/>
      <diagonal/>
    </border>
    <border>
      <left/>
      <right style="thin">
        <color theme="6" tint="-0.499984740745262"/>
      </right>
      <top style="hair">
        <color theme="6" tint="-0.499984740745262"/>
      </top>
      <bottom/>
      <diagonal/>
    </border>
    <border>
      <left style="thin">
        <color theme="6" tint="-0.499984740745262"/>
      </left>
      <right/>
      <top style="double">
        <color theme="6" tint="-0.499984740745262"/>
      </top>
      <bottom style="thin">
        <color theme="6" tint="-0.499984740745262"/>
      </bottom>
      <diagonal/>
    </border>
    <border>
      <left/>
      <right/>
      <top style="double">
        <color theme="6" tint="-0.499984740745262"/>
      </top>
      <bottom style="thin">
        <color theme="6" tint="-0.499984740745262"/>
      </bottom>
      <diagonal/>
    </border>
    <border>
      <left/>
      <right style="thin">
        <color theme="6" tint="-0.499984740745262"/>
      </right>
      <top style="double">
        <color theme="6" tint="-0.499984740745262"/>
      </top>
      <bottom style="thin">
        <color theme="6" tint="-0.499984740745262"/>
      </bottom>
      <diagonal/>
    </border>
    <border>
      <left style="thin">
        <color theme="6" tint="-0.499984740745262"/>
      </left>
      <right style="hair">
        <color theme="6" tint="-0.499984740745262"/>
      </right>
      <top style="double">
        <color theme="6" tint="-0.499984740745262"/>
      </top>
      <bottom style="thin">
        <color theme="6" tint="-0.499984740745262"/>
      </bottom>
      <diagonal/>
    </border>
    <border>
      <left style="hair">
        <color theme="6" tint="-0.499984740745262"/>
      </left>
      <right style="hair">
        <color theme="6" tint="-0.499984740745262"/>
      </right>
      <top style="double">
        <color theme="6" tint="-0.499984740745262"/>
      </top>
      <bottom style="thin">
        <color theme="6" tint="-0.499984740745262"/>
      </bottom>
      <diagonal/>
    </border>
    <border>
      <left style="hair">
        <color theme="6" tint="-0.499984740745262"/>
      </left>
      <right style="thin">
        <color theme="6" tint="-0.499984740745262"/>
      </right>
      <top style="double">
        <color theme="6" tint="-0.499984740745262"/>
      </top>
      <bottom style="thin">
        <color theme="6" tint="-0.499984740745262"/>
      </bottom>
      <diagonal/>
    </border>
    <border>
      <left style="thin">
        <color theme="6" tint="-0.499984740745262"/>
      </left>
      <right style="hair">
        <color theme="6" tint="-0.499984740745262"/>
      </right>
      <top style="thin">
        <color theme="6" tint="-0.499984740745262"/>
      </top>
      <bottom style="double">
        <color theme="6" tint="-0.499984740745262"/>
      </bottom>
      <diagonal/>
    </border>
    <border>
      <left style="hair">
        <color theme="6" tint="-0.499984740745262"/>
      </left>
      <right style="hair">
        <color theme="6" tint="-0.499984740745262"/>
      </right>
      <top style="thin">
        <color theme="6" tint="-0.499984740745262"/>
      </top>
      <bottom style="double">
        <color theme="6" tint="-0.499984740745262"/>
      </bottom>
      <diagonal/>
    </border>
    <border>
      <left style="hair">
        <color theme="6" tint="-0.499984740745262"/>
      </left>
      <right style="thin">
        <color theme="6" tint="-0.499984740745262"/>
      </right>
      <top style="thin">
        <color theme="6" tint="-0.499984740745262"/>
      </top>
      <bottom style="double">
        <color theme="6" tint="-0.499984740745262"/>
      </bottom>
      <diagonal/>
    </border>
    <border>
      <left/>
      <right style="thin">
        <color theme="6" tint="-0.499984740745262"/>
      </right>
      <top style="thin">
        <color theme="6" tint="-0.499984740745262"/>
      </top>
      <bottom style="double">
        <color theme="6" tint="-0.499984740745262"/>
      </bottom>
      <diagonal/>
    </border>
    <border>
      <left style="hair">
        <color rgb="FF0070C0"/>
      </left>
      <right/>
      <top style="thin">
        <color rgb="FF0070C0"/>
      </top>
      <bottom style="double">
        <color rgb="FF0070C0"/>
      </bottom>
      <diagonal/>
    </border>
    <border>
      <left style="hair">
        <color rgb="FF0070C0"/>
      </left>
      <right/>
      <top/>
      <bottom/>
      <diagonal/>
    </border>
    <border>
      <left style="hair">
        <color rgb="FF0070C0"/>
      </left>
      <right/>
      <top style="hair">
        <color rgb="FF0070C0"/>
      </top>
      <bottom style="hair">
        <color rgb="FF0070C0"/>
      </bottom>
      <diagonal/>
    </border>
    <border>
      <left style="hair">
        <color rgb="FF0070C0"/>
      </left>
      <right/>
      <top style="hair">
        <color rgb="FF0070C0"/>
      </top>
      <bottom style="thin">
        <color rgb="FF0070C0"/>
      </bottom>
      <diagonal/>
    </border>
    <border>
      <left style="hair">
        <color rgb="FF0070C0"/>
      </left>
      <right/>
      <top style="double">
        <color rgb="FF0070C0"/>
      </top>
      <bottom style="hair">
        <color rgb="FF0070C0"/>
      </bottom>
      <diagonal/>
    </border>
    <border>
      <left style="hair">
        <color rgb="FF0070C0"/>
      </left>
      <right/>
      <top style="thin">
        <color rgb="FF0070C0"/>
      </top>
      <bottom style="thin">
        <color rgb="FF0070C0"/>
      </bottom>
      <diagonal/>
    </border>
    <border>
      <left/>
      <right style="thin">
        <color rgb="FF0070C0"/>
      </right>
      <top style="thin">
        <color rgb="FF0070C0"/>
      </top>
      <bottom style="thin">
        <color rgb="FF0070C0"/>
      </bottom>
      <diagonal/>
    </border>
    <border>
      <left style="thin">
        <color rgb="FF0070C0"/>
      </left>
      <right/>
      <top style="thin">
        <color rgb="FF0070C0"/>
      </top>
      <bottom/>
      <diagonal/>
    </border>
    <border>
      <left/>
      <right style="thin">
        <color rgb="FF0070C0"/>
      </right>
      <top style="thin">
        <color rgb="FF0070C0"/>
      </top>
      <bottom/>
      <diagonal/>
    </border>
    <border>
      <left style="thin">
        <color rgb="FF0070C0"/>
      </left>
      <right/>
      <top/>
      <bottom style="double">
        <color rgb="FF0070C0"/>
      </bottom>
      <diagonal/>
    </border>
    <border>
      <left/>
      <right style="thin">
        <color rgb="FF0070C0"/>
      </right>
      <top/>
      <bottom style="double">
        <color rgb="FF0070C0"/>
      </bottom>
      <diagonal/>
    </border>
    <border>
      <left style="hair">
        <color rgb="FF0070C0"/>
      </left>
      <right style="hair">
        <color rgb="FF0070C0"/>
      </right>
      <top/>
      <bottom style="double">
        <color rgb="FF0070C0"/>
      </bottom>
      <diagonal/>
    </border>
    <border>
      <left style="hair">
        <color rgb="FF0070C0"/>
      </left>
      <right/>
      <top style="thin">
        <color rgb="FF0070C0"/>
      </top>
      <bottom style="hair">
        <color rgb="FF0070C0"/>
      </bottom>
      <diagonal/>
    </border>
    <border>
      <left/>
      <right style="hair">
        <color rgb="FF0070C0"/>
      </right>
      <top style="thin">
        <color rgb="FF0070C0"/>
      </top>
      <bottom style="hair">
        <color rgb="FF0070C0"/>
      </bottom>
      <diagonal/>
    </border>
    <border>
      <left style="thin">
        <color rgb="FF0070C0"/>
      </left>
      <right style="hair">
        <color rgb="FF0070C0"/>
      </right>
      <top style="thin">
        <color rgb="FF0070C0"/>
      </top>
      <bottom/>
      <diagonal/>
    </border>
    <border>
      <left style="hair">
        <color rgb="FF0070C0"/>
      </left>
      <right style="hair">
        <color rgb="FF0070C0"/>
      </right>
      <top style="thin">
        <color rgb="FF0070C0"/>
      </top>
      <bottom/>
      <diagonal/>
    </border>
    <border>
      <left style="thin">
        <color rgb="FF0070C0"/>
      </left>
      <right style="hair">
        <color rgb="FF0070C0"/>
      </right>
      <top/>
      <bottom style="double">
        <color rgb="FF0070C0"/>
      </bottom>
      <diagonal/>
    </border>
    <border diagonalUp="1">
      <left/>
      <right/>
      <top/>
      <bottom/>
      <diagonal style="hair">
        <color auto="1"/>
      </diagonal>
    </border>
    <border>
      <left style="hair">
        <color rgb="FFFF0000"/>
      </left>
      <right/>
      <top style="thin">
        <color rgb="FFFF0000"/>
      </top>
      <bottom style="double">
        <color rgb="FFFF0000"/>
      </bottom>
      <diagonal/>
    </border>
    <border>
      <left style="hair">
        <color rgb="FFFF0000"/>
      </left>
      <right/>
      <top style="double">
        <color rgb="FFFF0000"/>
      </top>
      <bottom style="hair">
        <color rgb="FFFF0000"/>
      </bottom>
      <diagonal/>
    </border>
    <border>
      <left style="hair">
        <color rgb="FFFF0000"/>
      </left>
      <right/>
      <top style="hair">
        <color rgb="FFFF0000"/>
      </top>
      <bottom style="hair">
        <color rgb="FFFF0000"/>
      </bottom>
      <diagonal/>
    </border>
    <border>
      <left style="hair">
        <color rgb="FFFF0000"/>
      </left>
      <right/>
      <top style="hair">
        <color rgb="FFFF0000"/>
      </top>
      <bottom style="thin">
        <color rgb="FFFF0000"/>
      </bottom>
      <diagonal/>
    </border>
    <border>
      <left style="hair">
        <color rgb="FFFF0000"/>
      </left>
      <right/>
      <top style="thin">
        <color rgb="FFFF0000"/>
      </top>
      <bottom style="thin">
        <color rgb="FFFF0000"/>
      </bottom>
      <diagonal/>
    </border>
    <border>
      <left/>
      <right/>
      <top style="thin">
        <color rgb="FFFF0000"/>
      </top>
      <bottom style="thin">
        <color rgb="FFFF0000"/>
      </bottom>
      <diagonal/>
    </border>
    <border>
      <left style="thin">
        <color rgb="FFFF0000"/>
      </left>
      <right style="hair">
        <color rgb="FFFF0000"/>
      </right>
      <top/>
      <bottom style="hair">
        <color rgb="FFFF0000"/>
      </bottom>
      <diagonal/>
    </border>
    <border>
      <left style="hair">
        <color rgb="FFFF0000"/>
      </left>
      <right style="hair">
        <color rgb="FFFF0000"/>
      </right>
      <top/>
      <bottom style="hair">
        <color rgb="FFFF0000"/>
      </bottom>
      <diagonal/>
    </border>
    <border>
      <left style="hair">
        <color rgb="FFFF0000"/>
      </left>
      <right/>
      <top/>
      <bottom style="hair">
        <color rgb="FFFF0000"/>
      </bottom>
      <diagonal/>
    </border>
    <border>
      <left style="hair">
        <color rgb="FFFF0000"/>
      </left>
      <right style="thin">
        <color rgb="FFFF0000"/>
      </right>
      <top/>
      <bottom style="hair">
        <color rgb="FFFF0000"/>
      </bottom>
      <diagonal/>
    </border>
    <border>
      <left style="thin">
        <color rgb="FFFF0000"/>
      </left>
      <right style="hair">
        <color rgb="FFFF0000"/>
      </right>
      <top style="thin">
        <color rgb="FFFF0000"/>
      </top>
      <bottom style="hair">
        <color rgb="FFFF0000"/>
      </bottom>
      <diagonal/>
    </border>
    <border>
      <left style="hair">
        <color rgb="FFFF0000"/>
      </left>
      <right style="hair">
        <color rgb="FFFF0000"/>
      </right>
      <top style="thin">
        <color rgb="FFFF0000"/>
      </top>
      <bottom style="hair">
        <color rgb="FFFF0000"/>
      </bottom>
      <diagonal/>
    </border>
    <border>
      <left style="hair">
        <color rgb="FFFF0000"/>
      </left>
      <right style="thin">
        <color rgb="FFFF0000"/>
      </right>
      <top style="thin">
        <color rgb="FFFF0000"/>
      </top>
      <bottom style="hair">
        <color rgb="FFFF0000"/>
      </bottom>
      <diagonal/>
    </border>
    <border>
      <left style="thin">
        <color rgb="FFFF0000"/>
      </left>
      <right style="hair">
        <color rgb="FFFF0000"/>
      </right>
      <top style="hair">
        <color rgb="FFFF0000"/>
      </top>
      <bottom style="double">
        <color rgb="FFFF0000"/>
      </bottom>
      <diagonal/>
    </border>
    <border>
      <left style="hair">
        <color rgb="FFFF0000"/>
      </left>
      <right style="hair">
        <color rgb="FFFF0000"/>
      </right>
      <top style="hair">
        <color rgb="FFFF0000"/>
      </top>
      <bottom style="double">
        <color rgb="FFFF0000"/>
      </bottom>
      <diagonal/>
    </border>
    <border>
      <left style="hair">
        <color rgb="FFFF0000"/>
      </left>
      <right style="thin">
        <color rgb="FFFF0000"/>
      </right>
      <top style="hair">
        <color rgb="FFFF0000"/>
      </top>
      <bottom style="double">
        <color rgb="FFFF0000"/>
      </bottom>
      <diagonal/>
    </border>
    <border>
      <left style="thin">
        <color rgb="FFFF0000"/>
      </left>
      <right/>
      <top style="thin">
        <color rgb="FFFF0000"/>
      </top>
      <bottom style="hair">
        <color rgb="FFFF0000"/>
      </bottom>
      <diagonal/>
    </border>
    <border diagonalUp="1">
      <left/>
      <right/>
      <top style="thin">
        <color indexed="64"/>
      </top>
      <bottom/>
      <diagonal style="hair">
        <color indexed="64"/>
      </diagonal>
    </border>
    <border diagonalUp="1">
      <left/>
      <right style="thin">
        <color auto="1"/>
      </right>
      <top style="thin">
        <color indexed="64"/>
      </top>
      <bottom/>
      <diagonal style="hair">
        <color indexed="64"/>
      </diagonal>
    </border>
    <border diagonalUp="1">
      <left/>
      <right style="thin">
        <color auto="1"/>
      </right>
      <top/>
      <bottom/>
      <diagonal style="hair">
        <color indexed="64"/>
      </diagonal>
    </border>
    <border>
      <left style="thin">
        <color auto="1"/>
      </left>
      <right style="hair">
        <color auto="1"/>
      </right>
      <top style="thin">
        <color auto="1"/>
      </top>
      <bottom style="double">
        <color auto="1"/>
      </bottom>
      <diagonal/>
    </border>
    <border>
      <left style="hair">
        <color auto="1"/>
      </left>
      <right style="hair">
        <color auto="1"/>
      </right>
      <top style="thin">
        <color auto="1"/>
      </top>
      <bottom style="double">
        <color auto="1"/>
      </bottom>
      <diagonal/>
    </border>
    <border>
      <left style="hair">
        <color auto="1"/>
      </left>
      <right style="thin">
        <color auto="1"/>
      </right>
      <top style="thin">
        <color auto="1"/>
      </top>
      <bottom style="double">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hair">
        <color auto="1"/>
      </left>
      <right style="hair">
        <color auto="1"/>
      </right>
      <top style="hair">
        <color auto="1"/>
      </top>
      <bottom style="thin">
        <color auto="1"/>
      </bottom>
      <diagonal/>
    </border>
    <border>
      <left style="hair">
        <color auto="1"/>
      </left>
      <right style="hair">
        <color auto="1"/>
      </right>
      <top style="thin">
        <color auto="1"/>
      </top>
      <bottom style="thin">
        <color auto="1"/>
      </bottom>
      <diagonal/>
    </border>
    <border>
      <left style="thin">
        <color theme="7" tint="-0.24994659260841701"/>
      </left>
      <right style="thin">
        <color theme="7" tint="-0.24994659260841701"/>
      </right>
      <top style="thin">
        <color theme="7" tint="-0.24994659260841701"/>
      </top>
      <bottom style="thin">
        <color theme="7" tint="-0.24994659260841701"/>
      </bottom>
      <diagonal/>
    </border>
    <border>
      <left style="thin">
        <color theme="7" tint="-0.24994659260841701"/>
      </left>
      <right/>
      <top style="thin">
        <color theme="7" tint="-0.24994659260841701"/>
      </top>
      <bottom style="hair">
        <color theme="7" tint="-0.24994659260841701"/>
      </bottom>
      <diagonal/>
    </border>
    <border>
      <left style="thin">
        <color theme="7" tint="-0.24994659260841701"/>
      </left>
      <right style="hair">
        <color theme="7" tint="-0.24994659260841701"/>
      </right>
      <top style="thin">
        <color theme="7" tint="-0.24994659260841701"/>
      </top>
      <bottom style="hair">
        <color theme="7" tint="-0.24994659260841701"/>
      </bottom>
      <diagonal/>
    </border>
    <border>
      <left style="hair">
        <color theme="7" tint="-0.24994659260841701"/>
      </left>
      <right style="hair">
        <color theme="7" tint="-0.24994659260841701"/>
      </right>
      <top style="thin">
        <color theme="7" tint="-0.24994659260841701"/>
      </top>
      <bottom style="hair">
        <color theme="7" tint="-0.24994659260841701"/>
      </bottom>
      <diagonal/>
    </border>
    <border>
      <left style="hair">
        <color theme="7" tint="-0.24994659260841701"/>
      </left>
      <right style="thin">
        <color theme="7" tint="-0.24994659260841701"/>
      </right>
      <top style="thin">
        <color theme="7" tint="-0.24994659260841701"/>
      </top>
      <bottom style="hair">
        <color theme="7" tint="-0.24994659260841701"/>
      </bottom>
      <diagonal/>
    </border>
    <border>
      <left style="thin">
        <color theme="7" tint="-0.24994659260841701"/>
      </left>
      <right/>
      <top style="hair">
        <color theme="7" tint="-0.24994659260841701"/>
      </top>
      <bottom style="double">
        <color theme="7" tint="-0.24994659260841701"/>
      </bottom>
      <diagonal/>
    </border>
    <border>
      <left style="thin">
        <color theme="7" tint="-0.24994659260841701"/>
      </left>
      <right style="hair">
        <color theme="7" tint="-0.24994659260841701"/>
      </right>
      <top style="hair">
        <color theme="7" tint="-0.24994659260841701"/>
      </top>
      <bottom style="double">
        <color theme="7" tint="-0.24994659260841701"/>
      </bottom>
      <diagonal/>
    </border>
    <border>
      <left style="hair">
        <color theme="7" tint="-0.24994659260841701"/>
      </left>
      <right style="hair">
        <color theme="7" tint="-0.24994659260841701"/>
      </right>
      <top style="hair">
        <color theme="7" tint="-0.24994659260841701"/>
      </top>
      <bottom style="double">
        <color theme="7" tint="-0.24994659260841701"/>
      </bottom>
      <diagonal/>
    </border>
    <border>
      <left style="hair">
        <color theme="7" tint="-0.24994659260841701"/>
      </left>
      <right style="thin">
        <color theme="7" tint="-0.24994659260841701"/>
      </right>
      <top style="hair">
        <color theme="7" tint="-0.24994659260841701"/>
      </top>
      <bottom style="double">
        <color theme="7" tint="-0.24994659260841701"/>
      </bottom>
      <diagonal/>
    </border>
    <border>
      <left style="thin">
        <color theme="7" tint="-0.24994659260841701"/>
      </left>
      <right style="thin">
        <color theme="7" tint="-0.24994659260841701"/>
      </right>
      <top style="double">
        <color theme="7" tint="-0.24994659260841701"/>
      </top>
      <bottom style="hair">
        <color theme="7" tint="-0.24994659260841701"/>
      </bottom>
      <diagonal/>
    </border>
    <border>
      <left/>
      <right style="hair">
        <color theme="7" tint="-0.24994659260841701"/>
      </right>
      <top style="double">
        <color theme="7" tint="-0.24994659260841701"/>
      </top>
      <bottom style="hair">
        <color theme="7" tint="-0.24994659260841701"/>
      </bottom>
      <diagonal/>
    </border>
    <border>
      <left style="hair">
        <color theme="7" tint="-0.24994659260841701"/>
      </left>
      <right style="hair">
        <color theme="7" tint="-0.24994659260841701"/>
      </right>
      <top style="double">
        <color theme="7" tint="-0.24994659260841701"/>
      </top>
      <bottom style="hair">
        <color theme="7" tint="-0.24994659260841701"/>
      </bottom>
      <diagonal/>
    </border>
    <border>
      <left style="hair">
        <color theme="7" tint="-0.24994659260841701"/>
      </left>
      <right style="thin">
        <color theme="7" tint="-0.24994659260841701"/>
      </right>
      <top style="double">
        <color theme="7" tint="-0.24994659260841701"/>
      </top>
      <bottom style="hair">
        <color theme="7" tint="-0.24994659260841701"/>
      </bottom>
      <diagonal/>
    </border>
    <border>
      <left style="thin">
        <color theme="7" tint="-0.24994659260841701"/>
      </left>
      <right style="thin">
        <color theme="7" tint="-0.24994659260841701"/>
      </right>
      <top style="hair">
        <color theme="7" tint="-0.24994659260841701"/>
      </top>
      <bottom style="hair">
        <color theme="7" tint="-0.24994659260841701"/>
      </bottom>
      <diagonal/>
    </border>
    <border>
      <left/>
      <right style="hair">
        <color theme="7" tint="-0.24994659260841701"/>
      </right>
      <top style="hair">
        <color theme="7" tint="-0.24994659260841701"/>
      </top>
      <bottom style="hair">
        <color theme="7" tint="-0.24994659260841701"/>
      </bottom>
      <diagonal/>
    </border>
    <border>
      <left style="hair">
        <color theme="7" tint="-0.24994659260841701"/>
      </left>
      <right style="hair">
        <color theme="7" tint="-0.24994659260841701"/>
      </right>
      <top style="hair">
        <color theme="7" tint="-0.24994659260841701"/>
      </top>
      <bottom style="hair">
        <color theme="7" tint="-0.24994659260841701"/>
      </bottom>
      <diagonal/>
    </border>
    <border>
      <left style="hair">
        <color theme="7" tint="-0.24994659260841701"/>
      </left>
      <right style="thin">
        <color theme="7" tint="-0.24994659260841701"/>
      </right>
      <top style="hair">
        <color theme="7" tint="-0.24994659260841701"/>
      </top>
      <bottom style="hair">
        <color theme="7" tint="-0.24994659260841701"/>
      </bottom>
      <diagonal/>
    </border>
    <border>
      <left/>
      <right style="hair">
        <color theme="7" tint="-0.24994659260841701"/>
      </right>
      <top style="hair">
        <color theme="7" tint="-0.24994659260841701"/>
      </top>
      <bottom/>
      <diagonal/>
    </border>
    <border>
      <left style="hair">
        <color theme="7" tint="-0.24994659260841701"/>
      </left>
      <right style="hair">
        <color theme="7" tint="-0.24994659260841701"/>
      </right>
      <top style="hair">
        <color theme="7" tint="-0.24994659260841701"/>
      </top>
      <bottom/>
      <diagonal/>
    </border>
    <border>
      <left style="hair">
        <color theme="7" tint="-0.24994659260841701"/>
      </left>
      <right style="thin">
        <color theme="7" tint="-0.24994659260841701"/>
      </right>
      <top style="hair">
        <color theme="7" tint="-0.24994659260841701"/>
      </top>
      <bottom/>
      <diagonal/>
    </border>
    <border>
      <left style="thin">
        <color theme="7" tint="-0.24994659260841701"/>
      </left>
      <right style="thin">
        <color theme="7" tint="-0.24994659260841701"/>
      </right>
      <top style="hair">
        <color theme="7" tint="-0.24994659260841701"/>
      </top>
      <bottom style="double">
        <color theme="7" tint="-0.24994659260841701"/>
      </bottom>
      <diagonal/>
    </border>
    <border>
      <left style="thin">
        <color theme="7" tint="-0.24994659260841701"/>
      </left>
      <right style="hair">
        <color theme="7" tint="-0.24994659260841701"/>
      </right>
      <top style="thin">
        <color theme="7" tint="-0.24994659260841701"/>
      </top>
      <bottom style="double">
        <color theme="7" tint="-0.24994659260841701"/>
      </bottom>
      <diagonal/>
    </border>
    <border>
      <left style="hair">
        <color theme="7" tint="-0.24994659260841701"/>
      </left>
      <right style="hair">
        <color theme="7" tint="-0.24994659260841701"/>
      </right>
      <top style="thin">
        <color theme="7" tint="-0.24994659260841701"/>
      </top>
      <bottom style="double">
        <color theme="7" tint="-0.24994659260841701"/>
      </bottom>
      <diagonal/>
    </border>
    <border>
      <left style="hair">
        <color theme="7" tint="-0.24994659260841701"/>
      </left>
      <right/>
      <top style="thin">
        <color theme="7" tint="-0.24994659260841701"/>
      </top>
      <bottom style="double">
        <color theme="7" tint="-0.24994659260841701"/>
      </bottom>
      <diagonal/>
    </border>
    <border>
      <left style="thin">
        <color theme="7" tint="-0.24994659260841701"/>
      </left>
      <right/>
      <top style="thin">
        <color theme="7" tint="-0.24994659260841701"/>
      </top>
      <bottom style="double">
        <color theme="7" tint="-0.24994659260841701"/>
      </bottom>
      <diagonal/>
    </border>
    <border>
      <left/>
      <right style="hair">
        <color theme="7" tint="-0.24994659260841701"/>
      </right>
      <top style="thin">
        <color theme="7" tint="-0.24994659260841701"/>
      </top>
      <bottom style="double">
        <color theme="7" tint="-0.24994659260841701"/>
      </bottom>
      <diagonal/>
    </border>
    <border>
      <left style="hair">
        <color theme="7" tint="-0.24994659260841701"/>
      </left>
      <right style="thin">
        <color theme="7" tint="-0.24994659260841701"/>
      </right>
      <top style="thin">
        <color theme="7" tint="-0.24994659260841701"/>
      </top>
      <bottom style="double">
        <color theme="7" tint="-0.24994659260841701"/>
      </bottom>
      <diagonal/>
    </border>
    <border>
      <left style="hair">
        <color indexed="64"/>
      </left>
      <right style="hair">
        <color indexed="64"/>
      </right>
      <top style="thin">
        <color indexed="64"/>
      </top>
      <bottom style="hair">
        <color indexed="64"/>
      </bottom>
      <diagonal/>
    </border>
    <border>
      <left style="thin">
        <color theme="7" tint="-0.24994659260841701"/>
      </left>
      <right style="thin">
        <color theme="7" tint="-0.24994659260841701"/>
      </right>
      <top/>
      <bottom style="hair">
        <color theme="7" tint="-0.24994659260841701"/>
      </bottom>
      <diagonal/>
    </border>
    <border>
      <left/>
      <right style="hair">
        <color theme="7" tint="-0.24994659260841701"/>
      </right>
      <top/>
      <bottom style="hair">
        <color theme="7" tint="-0.24994659260841701"/>
      </bottom>
      <diagonal/>
    </border>
    <border>
      <left style="hair">
        <color theme="7" tint="-0.24994659260841701"/>
      </left>
      <right style="hair">
        <color theme="7" tint="-0.24994659260841701"/>
      </right>
      <top/>
      <bottom style="hair">
        <color theme="7" tint="-0.24994659260841701"/>
      </bottom>
      <diagonal/>
    </border>
    <border>
      <left style="hair">
        <color theme="7" tint="-0.24994659260841701"/>
      </left>
      <right style="thin">
        <color theme="7" tint="-0.24994659260841701"/>
      </right>
      <top/>
      <bottom style="hair">
        <color theme="7" tint="-0.24994659260841701"/>
      </bottom>
      <diagonal/>
    </border>
    <border>
      <left style="thin">
        <color theme="7" tint="-0.24994659260841701"/>
      </left>
      <right style="thin">
        <color theme="7" tint="-0.24994659260841701"/>
      </right>
      <top style="hair">
        <color theme="7" tint="-0.24994659260841701"/>
      </top>
      <bottom style="thin">
        <color theme="7" tint="-0.24994659260841701"/>
      </bottom>
      <diagonal/>
    </border>
    <border>
      <left style="thin">
        <color theme="7" tint="-0.24994659260841701"/>
      </left>
      <right style="hair">
        <color theme="7" tint="-0.24994659260841701"/>
      </right>
      <top style="thin">
        <color theme="7" tint="-0.24994659260841701"/>
      </top>
      <bottom style="thin">
        <color theme="7" tint="-0.24994659260841701"/>
      </bottom>
      <diagonal/>
    </border>
    <border>
      <left style="hair">
        <color theme="7" tint="-0.24994659260841701"/>
      </left>
      <right style="hair">
        <color theme="7" tint="-0.24994659260841701"/>
      </right>
      <top style="thin">
        <color theme="7" tint="-0.24994659260841701"/>
      </top>
      <bottom style="thin">
        <color theme="7" tint="-0.24994659260841701"/>
      </bottom>
      <diagonal/>
    </border>
    <border>
      <left style="hair">
        <color theme="7" tint="-0.24994659260841701"/>
      </left>
      <right style="thin">
        <color theme="7" tint="-0.24994659260841701"/>
      </right>
      <top style="thin">
        <color theme="7" tint="-0.24994659260841701"/>
      </top>
      <bottom style="thin">
        <color theme="7" tint="-0.24994659260841701"/>
      </bottom>
      <diagonal/>
    </border>
    <border>
      <left/>
      <right/>
      <top/>
      <bottom style="thin">
        <color auto="1"/>
      </bottom>
      <diagonal/>
    </border>
    <border>
      <left/>
      <right/>
      <top style="double">
        <color auto="1"/>
      </top>
      <bottom style="hair">
        <color indexed="64"/>
      </bottom>
      <diagonal/>
    </border>
    <border>
      <left/>
      <right style="thin">
        <color indexed="64"/>
      </right>
      <top style="double">
        <color auto="1"/>
      </top>
      <bottom style="hair">
        <color indexed="64"/>
      </bottom>
      <diagonal/>
    </border>
    <border>
      <left style="thin">
        <color auto="1"/>
      </left>
      <right/>
      <top/>
      <bottom style="double">
        <color auto="1"/>
      </bottom>
      <diagonal/>
    </border>
    <border>
      <left/>
      <right/>
      <top/>
      <bottom style="double">
        <color auto="1"/>
      </bottom>
      <diagonal/>
    </border>
    <border>
      <left/>
      <right style="thin">
        <color auto="1"/>
      </right>
      <top/>
      <bottom style="double">
        <color auto="1"/>
      </bottom>
      <diagonal/>
    </border>
    <border>
      <left/>
      <right/>
      <top/>
      <bottom style="thin">
        <color theme="6" tint="-0.499984740745262"/>
      </bottom>
      <diagonal/>
    </border>
    <border>
      <left style="thin">
        <color rgb="FF0070C0"/>
      </left>
      <right style="hair">
        <color rgb="FF0070C0"/>
      </right>
      <top style="hair">
        <color rgb="FF0070C0"/>
      </top>
      <bottom/>
      <diagonal/>
    </border>
    <border>
      <left style="hair">
        <color rgb="FF0070C0"/>
      </left>
      <right style="hair">
        <color rgb="FF0070C0"/>
      </right>
      <top style="hair">
        <color rgb="FF0070C0"/>
      </top>
      <bottom/>
      <diagonal/>
    </border>
    <border>
      <left style="hair">
        <color rgb="FF0070C0"/>
      </left>
      <right/>
      <top style="hair">
        <color rgb="FF0070C0"/>
      </top>
      <bottom/>
      <diagonal/>
    </border>
    <border>
      <left style="hair">
        <color rgb="FF0070C0"/>
      </left>
      <right style="thin">
        <color rgb="FF0070C0"/>
      </right>
      <top style="hair">
        <color rgb="FF0070C0"/>
      </top>
      <bottom/>
      <diagonal/>
    </border>
    <border>
      <left style="thin">
        <color rgb="FF0070C0"/>
      </left>
      <right style="hair">
        <color rgb="FF0070C0"/>
      </right>
      <top style="thin">
        <color rgb="FF0070C0"/>
      </top>
      <bottom style="hair">
        <color rgb="FF0070C0"/>
      </bottom>
      <diagonal/>
    </border>
    <border>
      <left style="hair">
        <color rgb="FF0070C0"/>
      </left>
      <right style="hair">
        <color rgb="FF0070C0"/>
      </right>
      <top style="thin">
        <color rgb="FF0070C0"/>
      </top>
      <bottom style="hair">
        <color rgb="FF0070C0"/>
      </bottom>
      <diagonal/>
    </border>
    <border>
      <left style="hair">
        <color rgb="FFFF0000"/>
      </left>
      <right/>
      <top style="hair">
        <color rgb="FFFF0000"/>
      </top>
      <bottom/>
      <diagonal/>
    </border>
    <border>
      <left style="thin">
        <color rgb="FFFF0000"/>
      </left>
      <right style="thin">
        <color rgb="FFFF0000"/>
      </right>
      <top style="thin">
        <color rgb="FFFF0000"/>
      </top>
      <bottom style="double">
        <color rgb="FF0070C0"/>
      </bottom>
      <diagonal/>
    </border>
    <border>
      <left style="hair">
        <color rgb="FFFF0000"/>
      </left>
      <right/>
      <top style="thin">
        <color rgb="FFFF0000"/>
      </top>
      <bottom style="hair">
        <color rgb="FFFF0000"/>
      </bottom>
      <diagonal/>
    </border>
    <border>
      <left/>
      <right style="thin">
        <color auto="1"/>
      </right>
      <top/>
      <bottom/>
      <diagonal/>
    </border>
    <border>
      <left style="thin">
        <color indexed="64"/>
      </left>
      <right/>
      <top style="medium">
        <color auto="1"/>
      </top>
      <bottom/>
      <diagonal/>
    </border>
    <border>
      <left/>
      <right style="thin">
        <color auto="1"/>
      </right>
      <top style="hair">
        <color auto="1"/>
      </top>
      <bottom/>
      <diagonal/>
    </border>
    <border>
      <left/>
      <right/>
      <top/>
      <bottom style="hair">
        <color auto="1"/>
      </bottom>
      <diagonal/>
    </border>
    <border>
      <left/>
      <right/>
      <top style="hair">
        <color auto="1"/>
      </top>
      <bottom/>
      <diagonal/>
    </border>
    <border>
      <left/>
      <right/>
      <top style="medium">
        <color auto="1"/>
      </top>
      <bottom style="hair">
        <color auto="1"/>
      </bottom>
      <diagonal/>
    </border>
    <border>
      <left/>
      <right/>
      <top style="thin">
        <color auto="1"/>
      </top>
      <bottom style="medium">
        <color auto="1"/>
      </bottom>
      <diagonal/>
    </border>
    <border diagonalUp="1">
      <left/>
      <right/>
      <top style="hair">
        <color auto="1"/>
      </top>
      <bottom style="hair">
        <color auto="1"/>
      </bottom>
      <diagonal style="thin">
        <color rgb="FF0070C0"/>
      </diagonal>
    </border>
    <border>
      <left/>
      <right style="thin">
        <color auto="1"/>
      </right>
      <top/>
      <bottom style="thin">
        <color auto="1"/>
      </bottom>
      <diagonal/>
    </border>
    <border>
      <left/>
      <right/>
      <top style="thin">
        <color auto="1"/>
      </top>
      <bottom style="double">
        <color auto="1"/>
      </bottom>
      <diagonal/>
    </border>
    <border diagonalUp="1">
      <left/>
      <right/>
      <top style="hair">
        <color indexed="64"/>
      </top>
      <bottom style="thin">
        <color indexed="64"/>
      </bottom>
      <diagonal style="hair">
        <color indexed="64"/>
      </diagonal>
    </border>
    <border diagonalUp="1">
      <left/>
      <right/>
      <top style="hair">
        <color auto="1"/>
      </top>
      <bottom style="medium">
        <color auto="1"/>
      </bottom>
      <diagonal style="hair">
        <color rgb="FF0070C0"/>
      </diagonal>
    </border>
    <border diagonalUp="1">
      <left/>
      <right/>
      <top style="medium">
        <color auto="1"/>
      </top>
      <bottom style="hair">
        <color auto="1"/>
      </bottom>
      <diagonal style="hair">
        <color rgb="FF0070C0"/>
      </diagonal>
    </border>
    <border diagonalUp="1">
      <left/>
      <right/>
      <top style="hair">
        <color auto="1"/>
      </top>
      <bottom style="hair">
        <color auto="1"/>
      </bottom>
      <diagonal style="hair">
        <color rgb="FF0070C0"/>
      </diagonal>
    </border>
    <border diagonalUp="1">
      <left/>
      <right/>
      <top style="hair">
        <color auto="1"/>
      </top>
      <bottom style="thin">
        <color auto="1"/>
      </bottom>
      <diagonal style="hair">
        <color rgb="FF0070C0"/>
      </diagonal>
    </border>
    <border>
      <left/>
      <right/>
      <top style="hair">
        <color auto="1"/>
      </top>
      <bottom style="medium">
        <color auto="1"/>
      </bottom>
      <diagonal/>
    </border>
    <border>
      <left/>
      <right/>
      <top style="medium">
        <color auto="1"/>
      </top>
      <bottom style="thin">
        <color auto="1"/>
      </bottom>
      <diagonal/>
    </border>
    <border diagonalUp="1">
      <left/>
      <right/>
      <top style="hair">
        <color rgb="FF0070C0"/>
      </top>
      <bottom style="hair">
        <color auto="1"/>
      </bottom>
      <diagonal style="hair">
        <color rgb="FF0070C0"/>
      </diagonal>
    </border>
    <border>
      <left/>
      <right style="thin">
        <color auto="1"/>
      </right>
      <top/>
      <bottom style="hair">
        <color auto="1"/>
      </bottom>
      <diagonal/>
    </border>
    <border>
      <left/>
      <right style="medium">
        <color auto="1"/>
      </right>
      <top style="double">
        <color auto="1"/>
      </top>
      <bottom style="hair">
        <color auto="1"/>
      </bottom>
      <diagonal/>
    </border>
    <border>
      <left/>
      <right style="medium">
        <color auto="1"/>
      </right>
      <top style="thin">
        <color auto="1"/>
      </top>
      <bottom style="double">
        <color auto="1"/>
      </bottom>
      <diagonal/>
    </border>
    <border>
      <left style="thin">
        <color auto="1"/>
      </left>
      <right style="medium">
        <color auto="1"/>
      </right>
      <top style="thin">
        <color indexed="64"/>
      </top>
      <bottom style="hair">
        <color indexed="64"/>
      </bottom>
      <diagonal/>
    </border>
    <border>
      <left style="thin">
        <color auto="1"/>
      </left>
      <right style="medium">
        <color auto="1"/>
      </right>
      <top style="hair">
        <color indexed="64"/>
      </top>
      <bottom style="hair">
        <color indexed="64"/>
      </bottom>
      <diagonal/>
    </border>
    <border>
      <left style="thin">
        <color auto="1"/>
      </left>
      <right style="medium">
        <color auto="1"/>
      </right>
      <top style="hair">
        <color indexed="64"/>
      </top>
      <bottom style="thin">
        <color indexed="64"/>
      </bottom>
      <diagonal/>
    </border>
    <border>
      <left style="thin">
        <color auto="1"/>
      </left>
      <right style="medium">
        <color auto="1"/>
      </right>
      <top style="hair">
        <color indexed="64"/>
      </top>
      <bottom/>
      <diagonal/>
    </border>
    <border diagonalUp="1">
      <left style="thin">
        <color indexed="64"/>
      </left>
      <right style="thin">
        <color indexed="64"/>
      </right>
      <top/>
      <bottom style="hair">
        <color indexed="64"/>
      </bottom>
      <diagonal style="hair">
        <color indexed="64"/>
      </diagonal>
    </border>
    <border>
      <left style="medium">
        <color auto="1"/>
      </left>
      <right/>
      <top style="thin">
        <color auto="1"/>
      </top>
      <bottom style="double">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right/>
      <top style="medium">
        <color auto="1"/>
      </top>
      <bottom style="medium">
        <color auto="1"/>
      </bottom>
      <diagonal/>
    </border>
    <border>
      <left style="thin">
        <color auto="1"/>
      </left>
      <right style="hair">
        <color auto="1"/>
      </right>
      <top/>
      <bottom/>
      <diagonal/>
    </border>
    <border diagonalUp="1">
      <left/>
      <right style="thin">
        <color indexed="64"/>
      </right>
      <top style="hair">
        <color indexed="64"/>
      </top>
      <bottom style="thin">
        <color indexed="64"/>
      </bottom>
      <diagonal style="hair">
        <color indexed="64"/>
      </diagonal>
    </border>
    <border>
      <left style="thin">
        <color auto="1"/>
      </left>
      <right style="hair">
        <color auto="1"/>
      </right>
      <top style="hair">
        <color auto="1"/>
      </top>
      <bottom/>
      <diagonal/>
    </border>
    <border>
      <left style="thin">
        <color auto="1"/>
      </left>
      <right style="hair">
        <color auto="1"/>
      </right>
      <top style="double">
        <color auto="1"/>
      </top>
      <bottom style="hair">
        <color auto="1"/>
      </bottom>
      <diagonal/>
    </border>
    <border>
      <left/>
      <right style="thin">
        <color auto="1"/>
      </right>
      <top style="medium">
        <color auto="1"/>
      </top>
      <bottom/>
      <diagonal/>
    </border>
    <border>
      <left style="thin">
        <color auto="1"/>
      </left>
      <right style="hair">
        <color auto="1"/>
      </right>
      <top style="medium">
        <color auto="1"/>
      </top>
      <bottom style="hair">
        <color auto="1"/>
      </bottom>
      <diagonal/>
    </border>
    <border>
      <left style="thin">
        <color indexed="64"/>
      </left>
      <right/>
      <top/>
      <bottom style="medium">
        <color auto="1"/>
      </bottom>
      <diagonal/>
    </border>
    <border>
      <left/>
      <right style="thin">
        <color indexed="64"/>
      </right>
      <top/>
      <bottom style="medium">
        <color auto="1"/>
      </bottom>
      <diagonal/>
    </border>
    <border>
      <left/>
      <right/>
      <top style="medium">
        <color auto="1"/>
      </top>
      <bottom/>
      <diagonal/>
    </border>
    <border>
      <left style="thin">
        <color auto="1"/>
      </left>
      <right style="hair">
        <color auto="1"/>
      </right>
      <top style="hair">
        <color auto="1"/>
      </top>
      <bottom style="medium">
        <color auto="1"/>
      </bottom>
      <diagonal/>
    </border>
    <border>
      <left style="medium">
        <color indexed="64"/>
      </left>
      <right style="medium">
        <color indexed="64"/>
      </right>
      <top style="medium">
        <color indexed="64"/>
      </top>
      <bottom style="medium">
        <color indexed="64"/>
      </bottom>
      <diagonal/>
    </border>
    <border>
      <left style="thin">
        <color auto="1"/>
      </left>
      <right/>
      <top style="medium">
        <color auto="1"/>
      </top>
      <bottom style="thin">
        <color auto="1"/>
      </bottom>
      <diagonal/>
    </border>
    <border diagonalUp="1">
      <left/>
      <right/>
      <top/>
      <bottom style="medium">
        <color auto="1"/>
      </bottom>
      <diagonal style="hair">
        <color indexed="64"/>
      </diagonal>
    </border>
    <border diagonalUp="1">
      <left/>
      <right style="thin">
        <color auto="1"/>
      </right>
      <top/>
      <bottom style="medium">
        <color auto="1"/>
      </bottom>
      <diagonal style="hair">
        <color indexed="64"/>
      </diagonal>
    </border>
    <border diagonalUp="1">
      <left style="medium">
        <color auto="1"/>
      </left>
      <right/>
      <top style="thin">
        <color auto="1"/>
      </top>
      <bottom/>
      <diagonal style="hair">
        <color auto="1"/>
      </diagonal>
    </border>
    <border diagonalUp="1">
      <left style="medium">
        <color auto="1"/>
      </left>
      <right/>
      <top/>
      <bottom/>
      <diagonal style="hair">
        <color auto="1"/>
      </diagonal>
    </border>
    <border diagonalUp="1">
      <left style="medium">
        <color auto="1"/>
      </left>
      <right/>
      <top/>
      <bottom style="medium">
        <color auto="1"/>
      </bottom>
      <diagonal style="hair">
        <color auto="1"/>
      </diagonal>
    </border>
    <border>
      <left style="medium">
        <color indexed="64"/>
      </left>
      <right style="thin">
        <color indexed="64"/>
      </right>
      <top style="medium">
        <color indexed="64"/>
      </top>
      <bottom style="medium">
        <color indexed="64"/>
      </bottom>
      <diagonal/>
    </border>
    <border diagonalUp="1">
      <left style="thin">
        <color auto="1"/>
      </left>
      <right/>
      <top style="hair">
        <color auto="1"/>
      </top>
      <bottom style="thin">
        <color auto="1"/>
      </bottom>
      <diagonal style="hair">
        <color auto="1"/>
      </diagonal>
    </border>
    <border>
      <left style="thin">
        <color auto="1"/>
      </left>
      <right/>
      <top style="hair">
        <color indexed="64"/>
      </top>
      <bottom style="medium">
        <color indexed="64"/>
      </bottom>
      <diagonal/>
    </border>
    <border>
      <left style="medium">
        <color auto="1"/>
      </left>
      <right style="thin">
        <color auto="1"/>
      </right>
      <top style="hair">
        <color indexed="64"/>
      </top>
      <bottom style="medium">
        <color indexed="64"/>
      </bottom>
      <diagonal/>
    </border>
    <border>
      <left style="medium">
        <color auto="1"/>
      </left>
      <right style="thin">
        <color auto="1"/>
      </right>
      <top style="thin">
        <color indexed="64"/>
      </top>
      <bottom style="hair">
        <color auto="1"/>
      </bottom>
      <diagonal/>
    </border>
    <border>
      <left style="medium">
        <color auto="1"/>
      </left>
      <right style="thin">
        <color auto="1"/>
      </right>
      <top style="hair">
        <color auto="1"/>
      </top>
      <bottom style="thin">
        <color auto="1"/>
      </bottom>
      <diagonal/>
    </border>
    <border>
      <left/>
      <right/>
      <top style="double">
        <color auto="1"/>
      </top>
      <bottom style="thin">
        <color auto="1"/>
      </bottom>
      <diagonal/>
    </border>
    <border>
      <left style="thin">
        <color auto="1"/>
      </left>
      <right style="medium">
        <color auto="1"/>
      </right>
      <top/>
      <bottom style="hair">
        <color indexed="64"/>
      </bottom>
      <diagonal/>
    </border>
    <border>
      <left style="thin">
        <color auto="1"/>
      </left>
      <right style="medium">
        <color auto="1"/>
      </right>
      <top style="medium">
        <color auto="1"/>
      </top>
      <bottom style="hair">
        <color indexed="64"/>
      </bottom>
      <diagonal/>
    </border>
    <border>
      <left style="thin">
        <color auto="1"/>
      </left>
      <right style="thin">
        <color auto="1"/>
      </right>
      <top style="double">
        <color auto="1"/>
      </top>
      <bottom style="medium">
        <color auto="1"/>
      </bottom>
      <diagonal/>
    </border>
    <border>
      <left style="thin">
        <color auto="1"/>
      </left>
      <right/>
      <top style="double">
        <color auto="1"/>
      </top>
      <bottom style="medium">
        <color auto="1"/>
      </bottom>
      <diagonal/>
    </border>
    <border>
      <left style="medium">
        <color auto="1"/>
      </left>
      <right style="thin">
        <color auto="1"/>
      </right>
      <top style="double">
        <color auto="1"/>
      </top>
      <bottom style="medium">
        <color auto="1"/>
      </bottom>
      <diagonal/>
    </border>
    <border>
      <left/>
      <right/>
      <top style="double">
        <color auto="1"/>
      </top>
      <bottom style="medium">
        <color auto="1"/>
      </bottom>
      <diagonal/>
    </border>
    <border>
      <left/>
      <right style="thin">
        <color auto="1"/>
      </right>
      <top style="double">
        <color auto="1"/>
      </top>
      <bottom style="medium">
        <color auto="1"/>
      </bottom>
      <diagonal/>
    </border>
    <border>
      <left style="thin">
        <color auto="1"/>
      </left>
      <right style="hair">
        <color auto="1"/>
      </right>
      <top style="hair">
        <color auto="1"/>
      </top>
      <bottom style="double">
        <color auto="1"/>
      </bottom>
      <diagonal/>
    </border>
    <border>
      <left style="hair">
        <color auto="1"/>
      </left>
      <right style="hair">
        <color auto="1"/>
      </right>
      <top style="hair">
        <color auto="1"/>
      </top>
      <bottom style="double">
        <color auto="1"/>
      </bottom>
      <diagonal/>
    </border>
    <border>
      <left style="hair">
        <color auto="1"/>
      </left>
      <right style="thin">
        <color auto="1"/>
      </right>
      <top style="hair">
        <color auto="1"/>
      </top>
      <bottom style="double">
        <color auto="1"/>
      </bottom>
      <diagonal/>
    </border>
    <border>
      <left style="hair">
        <color auto="1"/>
      </left>
      <right style="hair">
        <color auto="1"/>
      </right>
      <top style="hair">
        <color auto="1"/>
      </top>
      <bottom/>
      <diagonal/>
    </border>
    <border>
      <left style="hair">
        <color auto="1"/>
      </left>
      <right style="thin">
        <color auto="1"/>
      </right>
      <top style="hair">
        <color auto="1"/>
      </top>
      <bottom/>
      <diagonal/>
    </border>
    <border>
      <left style="hair">
        <color indexed="64"/>
      </left>
      <right/>
      <top style="thin">
        <color indexed="64"/>
      </top>
      <bottom style="hair">
        <color indexed="64"/>
      </bottom>
      <diagonal/>
    </border>
    <border>
      <left style="hair">
        <color auto="1"/>
      </left>
      <right/>
      <top style="hair">
        <color auto="1"/>
      </top>
      <bottom style="double">
        <color auto="1"/>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diagonal/>
    </border>
    <border>
      <left style="hair">
        <color auto="1"/>
      </left>
      <right/>
      <top style="hair">
        <color auto="1"/>
      </top>
      <bottom style="thin">
        <color auto="1"/>
      </bottom>
      <diagonal/>
    </border>
    <border>
      <left style="thin">
        <color auto="1"/>
      </left>
      <right/>
      <top style="hair">
        <color auto="1"/>
      </top>
      <bottom style="double">
        <color auto="1"/>
      </bottom>
      <diagonal/>
    </border>
    <border>
      <left style="hair">
        <color indexed="64"/>
      </left>
      <right/>
      <top style="thin">
        <color indexed="64"/>
      </top>
      <bottom/>
      <diagonal/>
    </border>
    <border>
      <left style="hair">
        <color indexed="64"/>
      </left>
      <right/>
      <top/>
      <bottom style="double">
        <color auto="1"/>
      </bottom>
      <diagonal/>
    </border>
    <border>
      <left style="thin">
        <color auto="1"/>
      </left>
      <right style="thin">
        <color auto="1"/>
      </right>
      <top style="hair">
        <color auto="1"/>
      </top>
      <bottom style="double">
        <color auto="1"/>
      </bottom>
      <diagonal/>
    </border>
    <border>
      <left style="thin">
        <color auto="1"/>
      </left>
      <right style="hair">
        <color auto="1"/>
      </right>
      <top style="medium">
        <color auto="1"/>
      </top>
      <bottom style="thin">
        <color auto="1"/>
      </bottom>
      <diagonal/>
    </border>
    <border>
      <left style="hair">
        <color auto="1"/>
      </left>
      <right style="hair">
        <color auto="1"/>
      </right>
      <top style="medium">
        <color auto="1"/>
      </top>
      <bottom style="thin">
        <color auto="1"/>
      </bottom>
      <diagonal/>
    </border>
    <border>
      <left style="hair">
        <color auto="1"/>
      </left>
      <right style="thin">
        <color auto="1"/>
      </right>
      <top style="medium">
        <color auto="1"/>
      </top>
      <bottom style="thin">
        <color auto="1"/>
      </bottom>
      <diagonal/>
    </border>
    <border>
      <left style="hair">
        <color auto="1"/>
      </left>
      <right/>
      <top style="medium">
        <color auto="1"/>
      </top>
      <bottom style="thin">
        <color auto="1"/>
      </bottom>
      <diagonal/>
    </border>
    <border>
      <left style="thin">
        <color auto="1"/>
      </left>
      <right style="medium">
        <color auto="1"/>
      </right>
      <top style="thin">
        <color auto="1"/>
      </top>
      <bottom style="thin">
        <color auto="1"/>
      </bottom>
      <diagonal/>
    </border>
    <border>
      <left style="thin">
        <color auto="1"/>
      </left>
      <right style="thin">
        <color auto="1"/>
      </right>
      <top style="medium">
        <color auto="1"/>
      </top>
      <bottom style="double">
        <color auto="1"/>
      </bottom>
      <diagonal/>
    </border>
    <border>
      <left style="thin">
        <color auto="1"/>
      </left>
      <right/>
      <top style="thin">
        <color auto="1"/>
      </top>
      <bottom style="medium">
        <color auto="1"/>
      </bottom>
      <diagonal/>
    </border>
    <border diagonalUp="1">
      <left style="thin">
        <color auto="1"/>
      </left>
      <right style="thin">
        <color auto="1"/>
      </right>
      <top style="thin">
        <color auto="1"/>
      </top>
      <bottom/>
      <diagonal style="hair">
        <color auto="1"/>
      </diagonal>
    </border>
    <border>
      <left/>
      <right style="thin">
        <color auto="1"/>
      </right>
      <top style="thin">
        <color auto="1"/>
      </top>
      <bottom style="medium">
        <color auto="1"/>
      </bottom>
      <diagonal/>
    </border>
  </borders>
  <cellStyleXfs count="2">
    <xf numFmtId="0" fontId="0" fillId="0" borderId="0">
      <alignment vertical="center"/>
    </xf>
    <xf numFmtId="38" fontId="2" fillId="0" borderId="0" applyFont="0" applyFill="0" applyBorder="0" applyAlignment="0" applyProtection="0">
      <alignment vertical="center"/>
    </xf>
  </cellStyleXfs>
  <cellXfs count="1402">
    <xf numFmtId="0" fontId="0" fillId="0" borderId="0" xfId="0">
      <alignment vertical="center"/>
    </xf>
    <xf numFmtId="0" fontId="3" fillId="0" borderId="0" xfId="0" applyFont="1" applyAlignment="1">
      <alignment vertical="center"/>
    </xf>
    <xf numFmtId="0" fontId="5" fillId="0" borderId="0" xfId="0" applyFont="1" applyAlignment="1">
      <alignment vertical="center"/>
    </xf>
    <xf numFmtId="49" fontId="3" fillId="0" borderId="0" xfId="0" applyNumberFormat="1" applyFont="1" applyAlignment="1">
      <alignment horizontal="center" vertical="center"/>
    </xf>
    <xf numFmtId="38" fontId="3" fillId="0" borderId="0" xfId="1" applyFont="1" applyBorder="1" applyAlignment="1">
      <alignment horizontal="right" vertical="center"/>
    </xf>
    <xf numFmtId="0" fontId="3" fillId="0" borderId="0" xfId="0" applyFont="1" applyAlignment="1">
      <alignment horizontal="center" vertical="center"/>
    </xf>
    <xf numFmtId="49" fontId="11" fillId="0" borderId="35" xfId="0" applyNumberFormat="1" applyFont="1" applyBorder="1" applyAlignment="1">
      <alignment horizontal="center" vertical="center"/>
    </xf>
    <xf numFmtId="0" fontId="11" fillId="0" borderId="37" xfId="0" applyFont="1" applyBorder="1" applyAlignment="1">
      <alignment horizontal="center" vertical="center"/>
    </xf>
    <xf numFmtId="0" fontId="11" fillId="0" borderId="36" xfId="0" applyFont="1" applyBorder="1" applyAlignment="1">
      <alignment horizontal="center" vertical="center"/>
    </xf>
    <xf numFmtId="0" fontId="11" fillId="0" borderId="39" xfId="0" applyFont="1" applyBorder="1" applyAlignment="1">
      <alignment horizontal="center" vertical="center"/>
    </xf>
    <xf numFmtId="0" fontId="11" fillId="0" borderId="40" xfId="0" applyFont="1" applyBorder="1" applyAlignment="1">
      <alignment horizontal="center" vertical="center"/>
    </xf>
    <xf numFmtId="0" fontId="3" fillId="0" borderId="0" xfId="0" applyFont="1" applyAlignment="1">
      <alignment vertical="center" shrinkToFit="1"/>
    </xf>
    <xf numFmtId="0" fontId="16" fillId="0" borderId="53" xfId="0" applyFont="1" applyBorder="1" applyAlignment="1">
      <alignment horizontal="center" vertical="center" shrinkToFit="1"/>
    </xf>
    <xf numFmtId="49" fontId="17" fillId="0" borderId="0" xfId="0" applyNumberFormat="1" applyFont="1" applyAlignment="1">
      <alignment horizontal="left" vertical="center"/>
    </xf>
    <xf numFmtId="0" fontId="11" fillId="0" borderId="0" xfId="0" applyFont="1">
      <alignment vertical="center"/>
    </xf>
    <xf numFmtId="0" fontId="11" fillId="0" borderId="0" xfId="0" applyFont="1" applyProtection="1">
      <alignment vertical="center"/>
      <protection locked="0"/>
    </xf>
    <xf numFmtId="0" fontId="17" fillId="0" borderId="0" xfId="0" applyFont="1" applyProtection="1">
      <alignment vertical="center"/>
      <protection locked="0"/>
    </xf>
    <xf numFmtId="0" fontId="11" fillId="0" borderId="37" xfId="0" applyFont="1" applyBorder="1" applyProtection="1">
      <alignment vertical="center"/>
      <protection locked="0"/>
    </xf>
    <xf numFmtId="49" fontId="15" fillId="0" borderId="37" xfId="0" applyNumberFormat="1" applyFont="1" applyBorder="1" applyAlignment="1" applyProtection="1">
      <alignment horizontal="center" vertical="center"/>
      <protection locked="0"/>
    </xf>
    <xf numFmtId="0" fontId="11" fillId="0" borderId="40" xfId="0" applyFont="1" applyBorder="1" applyProtection="1">
      <alignment vertical="center"/>
      <protection locked="0"/>
    </xf>
    <xf numFmtId="0" fontId="11" fillId="0" borderId="112" xfId="0" applyFont="1" applyBorder="1" applyProtection="1">
      <alignment vertical="center"/>
      <protection locked="0"/>
    </xf>
    <xf numFmtId="49" fontId="15" fillId="0" borderId="112" xfId="0" applyNumberFormat="1" applyFont="1" applyBorder="1" applyAlignment="1" applyProtection="1">
      <alignment horizontal="center" vertical="center"/>
      <protection locked="0"/>
    </xf>
    <xf numFmtId="0" fontId="11" fillId="0" borderId="113" xfId="0" applyFont="1" applyBorder="1" applyProtection="1">
      <alignment vertical="center"/>
      <protection locked="0"/>
    </xf>
    <xf numFmtId="0" fontId="21" fillId="0" borderId="90" xfId="0" applyFont="1" applyBorder="1" applyAlignment="1" applyProtection="1">
      <alignment horizontal="center" vertical="center"/>
      <protection locked="0"/>
    </xf>
    <xf numFmtId="0" fontId="21" fillId="0" borderId="74" xfId="0" applyFont="1" applyBorder="1" applyAlignment="1" applyProtection="1">
      <alignment horizontal="center" vertical="center"/>
      <protection locked="0"/>
    </xf>
    <xf numFmtId="0" fontId="21" fillId="0" borderId="76" xfId="0" applyFont="1" applyBorder="1" applyAlignment="1" applyProtection="1">
      <alignment horizontal="center" vertical="center"/>
      <protection locked="0"/>
    </xf>
    <xf numFmtId="0" fontId="11" fillId="0" borderId="72" xfId="0" applyFont="1" applyBorder="1" applyProtection="1">
      <alignment vertical="center"/>
      <protection locked="0"/>
    </xf>
    <xf numFmtId="0" fontId="11" fillId="0" borderId="73" xfId="0" applyFont="1" applyBorder="1" applyProtection="1">
      <alignment vertical="center"/>
      <protection locked="0"/>
    </xf>
    <xf numFmtId="0" fontId="11" fillId="0" borderId="78" xfId="0" applyFont="1" applyBorder="1" applyProtection="1">
      <alignment vertical="center"/>
      <protection locked="0"/>
    </xf>
    <xf numFmtId="0" fontId="11" fillId="0" borderId="79" xfId="0" applyFont="1" applyBorder="1" applyProtection="1">
      <alignment vertical="center"/>
      <protection locked="0"/>
    </xf>
    <xf numFmtId="0" fontId="3" fillId="0" borderId="42" xfId="0" applyFont="1" applyBorder="1" applyAlignment="1" applyProtection="1">
      <alignment horizontal="center" vertical="center"/>
      <protection locked="0"/>
    </xf>
    <xf numFmtId="38" fontId="3" fillId="0" borderId="44" xfId="1" applyFont="1" applyBorder="1" applyAlignment="1" applyProtection="1">
      <alignment horizontal="right" vertical="center"/>
      <protection locked="0"/>
    </xf>
    <xf numFmtId="38" fontId="3" fillId="0" borderId="42" xfId="1" applyFont="1" applyBorder="1" applyAlignment="1" applyProtection="1">
      <alignment horizontal="right" vertical="center"/>
      <protection locked="0"/>
    </xf>
    <xf numFmtId="0" fontId="3" fillId="0" borderId="48" xfId="0" applyFont="1" applyBorder="1" applyAlignment="1" applyProtection="1">
      <alignment horizontal="center" vertical="center"/>
      <protection locked="0"/>
    </xf>
    <xf numFmtId="38" fontId="3" fillId="0" borderId="50" xfId="1" applyFont="1" applyBorder="1" applyAlignment="1" applyProtection="1">
      <alignment horizontal="right" vertical="center"/>
      <protection locked="0"/>
    </xf>
    <xf numFmtId="38" fontId="3" fillId="0" borderId="48" xfId="1" applyFont="1" applyBorder="1" applyAlignment="1" applyProtection="1">
      <alignment horizontal="right" vertical="center"/>
      <protection locked="0"/>
    </xf>
    <xf numFmtId="0" fontId="12" fillId="0" borderId="49" xfId="0" applyFont="1" applyBorder="1" applyAlignment="1" applyProtection="1">
      <alignment horizontal="left" vertical="center" shrinkToFit="1"/>
      <protection locked="0"/>
    </xf>
    <xf numFmtId="38" fontId="7" fillId="0" borderId="48" xfId="1" applyFont="1" applyBorder="1" applyAlignment="1" applyProtection="1">
      <alignment horizontal="right" vertical="center"/>
      <protection locked="0"/>
    </xf>
    <xf numFmtId="49" fontId="3" fillId="0" borderId="41" xfId="0" applyNumberFormat="1" applyFont="1" applyBorder="1" applyAlignment="1" applyProtection="1">
      <alignment horizontal="center" vertical="center"/>
      <protection locked="0"/>
    </xf>
    <xf numFmtId="49" fontId="3" fillId="0" borderId="47" xfId="0" applyNumberFormat="1" applyFont="1" applyBorder="1" applyAlignment="1" applyProtection="1">
      <alignment horizontal="center" vertical="center"/>
      <protection locked="0"/>
    </xf>
    <xf numFmtId="49" fontId="3" fillId="0" borderId="55" xfId="0" applyNumberFormat="1" applyFont="1" applyBorder="1" applyAlignment="1" applyProtection="1">
      <alignment horizontal="center" vertical="center"/>
      <protection locked="0"/>
    </xf>
    <xf numFmtId="38" fontId="15" fillId="5" borderId="37" xfId="1" applyFont="1" applyFill="1" applyBorder="1" applyProtection="1">
      <alignment vertical="center"/>
    </xf>
    <xf numFmtId="38" fontId="15" fillId="5" borderId="112" xfId="1" applyFont="1" applyFill="1" applyBorder="1" applyProtection="1">
      <alignment vertical="center"/>
    </xf>
    <xf numFmtId="38" fontId="11" fillId="5" borderId="112" xfId="1" applyFont="1" applyFill="1" applyBorder="1" applyAlignment="1" applyProtection="1">
      <alignment horizontal="right" vertical="center" indent="1"/>
    </xf>
    <xf numFmtId="38" fontId="15" fillId="4" borderId="72" xfId="1" applyFont="1" applyFill="1" applyBorder="1" applyProtection="1">
      <alignment vertical="center"/>
    </xf>
    <xf numFmtId="38" fontId="15" fillId="4" borderId="78" xfId="1" applyFont="1" applyFill="1" applyBorder="1" applyProtection="1">
      <alignment vertical="center"/>
    </xf>
    <xf numFmtId="38" fontId="15" fillId="4" borderId="78" xfId="1" applyFont="1" applyFill="1" applyBorder="1" applyProtection="1">
      <alignment vertical="center"/>
      <protection locked="0"/>
    </xf>
    <xf numFmtId="38" fontId="11" fillId="4" borderId="78" xfId="1" applyFont="1" applyFill="1" applyBorder="1" applyAlignment="1" applyProtection="1">
      <alignment horizontal="right" vertical="center" indent="1"/>
    </xf>
    <xf numFmtId="0" fontId="3" fillId="0" borderId="54" xfId="0" applyFont="1" applyBorder="1" applyAlignment="1" applyProtection="1">
      <alignment horizontal="center" vertical="center"/>
      <protection locked="0"/>
    </xf>
    <xf numFmtId="38" fontId="3" fillId="0" borderId="58" xfId="1" applyFont="1" applyBorder="1" applyAlignment="1" applyProtection="1">
      <alignment horizontal="right" vertical="center"/>
      <protection locked="0"/>
    </xf>
    <xf numFmtId="38" fontId="3" fillId="0" borderId="54" xfId="1" applyFont="1" applyBorder="1" applyAlignment="1" applyProtection="1">
      <alignment horizontal="right" vertical="center"/>
      <protection locked="0"/>
    </xf>
    <xf numFmtId="49" fontId="3" fillId="0" borderId="0" xfId="0" applyNumberFormat="1"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12" fillId="0" borderId="0" xfId="0" applyFont="1" applyBorder="1" applyAlignment="1" applyProtection="1">
      <alignment vertical="center"/>
      <protection locked="0"/>
    </xf>
    <xf numFmtId="38" fontId="3" fillId="0" borderId="0" xfId="1" applyFont="1" applyBorder="1" applyAlignment="1" applyProtection="1">
      <alignment horizontal="right" vertical="center"/>
      <protection locked="0"/>
    </xf>
    <xf numFmtId="49" fontId="3" fillId="0" borderId="141" xfId="0" applyNumberFormat="1" applyFont="1" applyBorder="1" applyAlignment="1" applyProtection="1">
      <alignment horizontal="center" vertical="center"/>
      <protection locked="0"/>
    </xf>
    <xf numFmtId="0" fontId="3" fillId="0" borderId="142" xfId="0" applyFont="1" applyBorder="1" applyAlignment="1" applyProtection="1">
      <alignment horizontal="center" vertical="center"/>
      <protection locked="0"/>
    </xf>
    <xf numFmtId="38" fontId="3" fillId="0" borderId="142" xfId="1" applyFont="1" applyBorder="1" applyAlignment="1" applyProtection="1">
      <alignment horizontal="right" vertical="center"/>
      <protection locked="0"/>
    </xf>
    <xf numFmtId="38" fontId="7" fillId="0" borderId="142" xfId="1" applyFont="1" applyBorder="1" applyAlignment="1" applyProtection="1">
      <alignment horizontal="right" vertical="center"/>
      <protection locked="0"/>
    </xf>
    <xf numFmtId="0" fontId="16" fillId="0" borderId="140" xfId="0" applyFont="1" applyBorder="1" applyAlignment="1">
      <alignment horizontal="center" vertical="center" shrinkToFit="1"/>
    </xf>
    <xf numFmtId="49" fontId="11" fillId="0" borderId="144" xfId="0" applyNumberFormat="1" applyFont="1" applyBorder="1" applyAlignment="1">
      <alignment horizontal="center" vertical="center"/>
    </xf>
    <xf numFmtId="0" fontId="11" fillId="0" borderId="145" xfId="0" applyFont="1" applyBorder="1" applyAlignment="1">
      <alignment horizontal="center" vertical="center"/>
    </xf>
    <xf numFmtId="0" fontId="11" fillId="0" borderId="146" xfId="0" applyFont="1" applyBorder="1" applyAlignment="1">
      <alignment horizontal="center" vertical="center"/>
    </xf>
    <xf numFmtId="49" fontId="3" fillId="0" borderId="147" xfId="0" applyNumberFormat="1" applyFont="1" applyBorder="1" applyAlignment="1" applyProtection="1">
      <alignment horizontal="center" vertical="center"/>
      <protection locked="0"/>
    </xf>
    <xf numFmtId="0" fontId="3" fillId="0" borderId="148" xfId="0" applyFont="1" applyBorder="1" applyAlignment="1" applyProtection="1">
      <alignment horizontal="center" vertical="center"/>
      <protection locked="0"/>
    </xf>
    <xf numFmtId="38" fontId="3" fillId="0" borderId="148" xfId="1" applyFont="1" applyBorder="1" applyAlignment="1" applyProtection="1">
      <alignment horizontal="right" vertical="center"/>
      <protection locked="0"/>
    </xf>
    <xf numFmtId="0" fontId="11" fillId="0" borderId="150" xfId="0" applyFont="1" applyBorder="1" applyAlignment="1">
      <alignment horizontal="center" vertical="center"/>
    </xf>
    <xf numFmtId="0" fontId="12" fillId="0" borderId="152" xfId="0" applyFont="1" applyBorder="1" applyAlignment="1" applyProtection="1">
      <alignment horizontal="left" vertical="center" shrinkToFit="1"/>
      <protection locked="0"/>
    </xf>
    <xf numFmtId="0" fontId="11" fillId="0" borderId="153" xfId="0" applyFont="1" applyBorder="1" applyAlignment="1">
      <alignment horizontal="center" vertical="center"/>
    </xf>
    <xf numFmtId="0" fontId="11" fillId="0" borderId="144" xfId="0" applyFont="1" applyBorder="1" applyAlignment="1">
      <alignment horizontal="center" vertical="center"/>
    </xf>
    <xf numFmtId="38" fontId="3" fillId="0" borderId="147" xfId="1" applyFont="1" applyBorder="1" applyAlignment="1" applyProtection="1">
      <alignment horizontal="right" vertical="center"/>
      <protection locked="0"/>
    </xf>
    <xf numFmtId="38" fontId="3" fillId="0" borderId="141" xfId="1" applyFont="1" applyBorder="1" applyAlignment="1" applyProtection="1">
      <alignment horizontal="right" vertical="center"/>
      <protection locked="0"/>
    </xf>
    <xf numFmtId="0" fontId="11" fillId="0" borderId="0" xfId="0" applyNumberFormat="1" applyFont="1" applyFill="1" applyBorder="1" applyAlignment="1">
      <alignment vertical="center" shrinkToFit="1"/>
    </xf>
    <xf numFmtId="0" fontId="16" fillId="0" borderId="0" xfId="0" applyFont="1" applyFill="1" applyProtection="1">
      <alignment vertical="center"/>
    </xf>
    <xf numFmtId="0" fontId="11" fillId="0" borderId="0" xfId="0" applyFont="1" applyFill="1" applyProtection="1">
      <alignment vertical="center"/>
    </xf>
    <xf numFmtId="0" fontId="3" fillId="0" borderId="0" xfId="0" applyFont="1" applyProtection="1">
      <alignment vertical="center"/>
    </xf>
    <xf numFmtId="0" fontId="3" fillId="0" borderId="0" xfId="0" applyFont="1" applyAlignment="1" applyProtection="1">
      <alignment horizontal="left" vertical="top" indent="1"/>
    </xf>
    <xf numFmtId="0" fontId="0" fillId="0" borderId="0" xfId="0" applyProtection="1">
      <alignment vertical="center"/>
    </xf>
    <xf numFmtId="0" fontId="3" fillId="0" borderId="0" xfId="0" applyFont="1" applyBorder="1" applyAlignment="1" applyProtection="1">
      <alignment horizontal="center" vertical="center"/>
    </xf>
    <xf numFmtId="0" fontId="3" fillId="0" borderId="0" xfId="0" applyFont="1" applyBorder="1" applyProtection="1">
      <alignment vertical="center"/>
    </xf>
    <xf numFmtId="0" fontId="0" fillId="0" borderId="0" xfId="0" applyNumberFormat="1" applyProtection="1">
      <alignment vertical="center"/>
    </xf>
    <xf numFmtId="0" fontId="16" fillId="0" borderId="0" xfId="0" applyFont="1" applyProtection="1">
      <alignment vertical="center"/>
    </xf>
    <xf numFmtId="0" fontId="3" fillId="0" borderId="0" xfId="0" applyFont="1" applyAlignment="1" applyProtection="1">
      <alignment horizontal="center" vertical="center"/>
    </xf>
    <xf numFmtId="0" fontId="11" fillId="0" borderId="0" xfId="0" applyFont="1" applyFill="1" applyBorder="1" applyAlignment="1" applyProtection="1">
      <alignment horizontal="center" vertical="center"/>
    </xf>
    <xf numFmtId="0" fontId="18" fillId="0" borderId="0" xfId="0" applyFont="1" applyProtection="1">
      <alignment vertical="center"/>
    </xf>
    <xf numFmtId="0" fontId="12" fillId="0" borderId="59" xfId="0" applyFont="1" applyFill="1" applyBorder="1" applyAlignment="1" applyProtection="1">
      <alignment horizontal="center" vertical="center"/>
    </xf>
    <xf numFmtId="0" fontId="12" fillId="0" borderId="9" xfId="0" applyFont="1" applyFill="1" applyBorder="1" applyAlignment="1" applyProtection="1">
      <alignment horizontal="center" vertical="center" shrinkToFit="1"/>
    </xf>
    <xf numFmtId="0" fontId="0" fillId="0" borderId="0" xfId="0" applyBorder="1" applyProtection="1">
      <alignment vertical="center"/>
    </xf>
    <xf numFmtId="0" fontId="11" fillId="0" borderId="2" xfId="0" applyFont="1" applyBorder="1" applyAlignment="1" applyProtection="1">
      <alignment vertical="center"/>
    </xf>
    <xf numFmtId="0" fontId="12" fillId="0" borderId="2" xfId="0" applyFont="1" applyBorder="1" applyAlignment="1" applyProtection="1">
      <alignment horizontal="center" vertical="center"/>
    </xf>
    <xf numFmtId="0" fontId="26" fillId="0" borderId="2" xfId="0" applyFont="1" applyBorder="1" applyAlignment="1" applyProtection="1">
      <alignment horizontal="center" vertical="center"/>
    </xf>
    <xf numFmtId="0" fontId="12" fillId="0" borderId="131" xfId="0" applyFont="1" applyBorder="1" applyAlignment="1" applyProtection="1">
      <alignment horizontal="center" vertical="center"/>
    </xf>
    <xf numFmtId="0" fontId="12" fillId="0" borderId="124" xfId="0" applyFont="1" applyBorder="1" applyAlignment="1" applyProtection="1">
      <alignment horizontal="center" vertical="center"/>
    </xf>
    <xf numFmtId="0" fontId="12" fillId="0" borderId="64" xfId="0" applyFont="1" applyBorder="1" applyAlignment="1" applyProtection="1">
      <alignment horizontal="center" vertical="center"/>
    </xf>
    <xf numFmtId="0" fontId="26" fillId="0" borderId="11" xfId="0" applyFont="1" applyBorder="1" applyAlignment="1" applyProtection="1">
      <alignment horizontal="center" vertical="center"/>
    </xf>
    <xf numFmtId="0" fontId="12" fillId="0" borderId="4" xfId="0" applyFont="1" applyBorder="1" applyAlignment="1" applyProtection="1">
      <alignment horizontal="center" vertical="center"/>
    </xf>
    <xf numFmtId="0" fontId="11" fillId="0" borderId="4" xfId="0" applyFont="1" applyBorder="1" applyAlignment="1" applyProtection="1">
      <alignment vertical="center"/>
    </xf>
    <xf numFmtId="0" fontId="26" fillId="0" borderId="4" xfId="0" applyFont="1" applyBorder="1" applyAlignment="1" applyProtection="1">
      <alignment horizontal="center" vertical="center"/>
    </xf>
    <xf numFmtId="0" fontId="11" fillId="0" borderId="4" xfId="0" applyFont="1" applyFill="1" applyBorder="1" applyAlignment="1" applyProtection="1">
      <alignment vertical="center" shrinkToFit="1"/>
    </xf>
    <xf numFmtId="0" fontId="11" fillId="0" borderId="7" xfId="0" applyFont="1" applyBorder="1" applyAlignment="1" applyProtection="1">
      <alignment vertical="center"/>
    </xf>
    <xf numFmtId="0" fontId="12" fillId="0" borderId="119" xfId="0" applyFont="1" applyBorder="1" applyAlignment="1" applyProtection="1">
      <alignment horizontal="center" vertical="center"/>
    </xf>
    <xf numFmtId="0" fontId="26" fillId="0" borderId="16" xfId="0" applyFont="1" applyBorder="1" applyAlignment="1" applyProtection="1">
      <alignment horizontal="center" vertical="center"/>
    </xf>
    <xf numFmtId="0" fontId="11" fillId="0" borderId="21" xfId="0" applyFont="1" applyBorder="1" applyAlignment="1" applyProtection="1">
      <alignment vertical="center"/>
    </xf>
    <xf numFmtId="0" fontId="12" fillId="0" borderId="120" xfId="0" applyFont="1" applyBorder="1" applyAlignment="1" applyProtection="1">
      <alignment horizontal="center" vertical="center"/>
    </xf>
    <xf numFmtId="0" fontId="26" fillId="0" borderId="24" xfId="0" applyFont="1" applyBorder="1" applyAlignment="1" applyProtection="1">
      <alignment horizontal="center" vertical="center"/>
    </xf>
    <xf numFmtId="0" fontId="12" fillId="0" borderId="0" xfId="0" applyFont="1" applyBorder="1" applyAlignment="1" applyProtection="1">
      <alignment horizontal="center" vertical="center"/>
    </xf>
    <xf numFmtId="0" fontId="11" fillId="0" borderId="0" xfId="0" applyFont="1" applyBorder="1" applyAlignment="1" applyProtection="1">
      <alignment horizontal="center" vertical="center"/>
    </xf>
    <xf numFmtId="0" fontId="11" fillId="0" borderId="4" xfId="0" applyFont="1" applyBorder="1" applyAlignment="1" applyProtection="1">
      <alignment vertical="center" shrinkToFit="1"/>
    </xf>
    <xf numFmtId="0" fontId="23" fillId="0" borderId="4" xfId="0" applyFont="1" applyFill="1" applyBorder="1" applyAlignment="1" applyProtection="1">
      <alignment vertical="center" shrinkToFit="1"/>
    </xf>
    <xf numFmtId="0" fontId="12" fillId="0" borderId="24" xfId="0" applyFont="1" applyBorder="1" applyAlignment="1" applyProtection="1">
      <alignment horizontal="center" vertical="center"/>
    </xf>
    <xf numFmtId="0" fontId="20" fillId="0" borderId="64" xfId="0" applyFont="1" applyFill="1" applyBorder="1" applyAlignment="1" applyProtection="1">
      <alignment horizontal="center" vertical="center"/>
    </xf>
    <xf numFmtId="0" fontId="12" fillId="0" borderId="134" xfId="0" applyFont="1" applyBorder="1" applyAlignment="1" applyProtection="1">
      <alignment horizontal="center" vertical="center"/>
    </xf>
    <xf numFmtId="0" fontId="0" fillId="0" borderId="0" xfId="0" applyBorder="1" applyAlignment="1" applyProtection="1">
      <alignment horizontal="center" vertical="center"/>
    </xf>
    <xf numFmtId="0" fontId="11" fillId="0" borderId="0" xfId="0" applyFont="1" applyBorder="1" applyAlignment="1" applyProtection="1">
      <alignment vertical="distributed" textRotation="255" indent="5"/>
    </xf>
    <xf numFmtId="0" fontId="11" fillId="0" borderId="0" xfId="0" applyFont="1" applyBorder="1" applyProtection="1">
      <alignment vertical="center"/>
    </xf>
    <xf numFmtId="0" fontId="11" fillId="0" borderId="0" xfId="0" applyFont="1" applyBorder="1" applyAlignment="1" applyProtection="1">
      <alignment horizontal="left" vertical="center"/>
    </xf>
    <xf numFmtId="0" fontId="8" fillId="0" borderId="0" xfId="0" applyFont="1" applyFill="1" applyBorder="1" applyAlignment="1" applyProtection="1">
      <alignment vertical="center"/>
    </xf>
    <xf numFmtId="0" fontId="0" fillId="0" borderId="0" xfId="0" applyFill="1" applyProtection="1">
      <alignment vertical="center"/>
    </xf>
    <xf numFmtId="0" fontId="14" fillId="0" borderId="0" xfId="0" applyFont="1" applyFill="1" applyBorder="1" applyAlignment="1" applyProtection="1">
      <alignment horizontal="center" vertical="center"/>
    </xf>
    <xf numFmtId="0" fontId="3" fillId="0" borderId="0" xfId="0" applyFont="1" applyFill="1" applyBorder="1" applyProtection="1">
      <alignment vertical="center"/>
    </xf>
    <xf numFmtId="0" fontId="6" fillId="0" borderId="0" xfId="0" applyFont="1" applyFill="1" applyBorder="1" applyProtection="1">
      <alignment vertical="center"/>
    </xf>
    <xf numFmtId="0" fontId="0" fillId="0" borderId="0" xfId="0" applyNumberFormat="1" applyFill="1" applyProtection="1">
      <alignment vertical="center"/>
    </xf>
    <xf numFmtId="0" fontId="0" fillId="0" borderId="0" xfId="0" applyFont="1" applyFill="1" applyProtection="1">
      <alignment vertical="center"/>
    </xf>
    <xf numFmtId="0" fontId="3" fillId="0" borderId="0" xfId="0" applyFont="1" applyFill="1" applyBorder="1" applyAlignment="1" applyProtection="1">
      <alignment horizontal="left" vertical="center"/>
    </xf>
    <xf numFmtId="0" fontId="9" fillId="0" borderId="0" xfId="0" applyFont="1" applyFill="1" applyBorder="1" applyAlignment="1" applyProtection="1">
      <alignment vertical="center"/>
    </xf>
    <xf numFmtId="0" fontId="3" fillId="0" borderId="0" xfId="0" applyFont="1" applyFill="1" applyBorder="1" applyAlignment="1" applyProtection="1">
      <alignment vertical="center"/>
    </xf>
    <xf numFmtId="0" fontId="6" fillId="0" borderId="0" xfId="0" applyFont="1" applyFill="1" applyBorder="1" applyAlignment="1" applyProtection="1">
      <alignment vertical="center"/>
    </xf>
    <xf numFmtId="0" fontId="9" fillId="0" borderId="0" xfId="0" applyFont="1" applyFill="1" applyBorder="1" applyProtection="1">
      <alignment vertical="center"/>
    </xf>
    <xf numFmtId="0" fontId="9" fillId="0" borderId="0" xfId="0" applyFont="1" applyFill="1" applyBorder="1" applyAlignment="1" applyProtection="1">
      <alignment horizontal="right" vertical="center"/>
    </xf>
    <xf numFmtId="0" fontId="6" fillId="0" borderId="0" xfId="0" applyFont="1" applyFill="1" applyBorder="1" applyAlignment="1" applyProtection="1">
      <alignment horizontal="left" vertical="center"/>
    </xf>
    <xf numFmtId="0" fontId="3" fillId="0" borderId="0" xfId="0" applyFont="1" applyFill="1" applyBorder="1" applyAlignment="1" applyProtection="1">
      <alignment vertical="center" shrinkToFit="1"/>
    </xf>
    <xf numFmtId="0" fontId="10" fillId="0" borderId="0" xfId="0" applyFont="1" applyFill="1" applyBorder="1" applyProtection="1">
      <alignment vertical="center"/>
    </xf>
    <xf numFmtId="0" fontId="6" fillId="0" borderId="0" xfId="0" applyFont="1" applyFill="1" applyBorder="1" applyAlignment="1" applyProtection="1">
      <alignment vertical="center" shrinkToFit="1"/>
    </xf>
    <xf numFmtId="0" fontId="3" fillId="0" borderId="0" xfId="0" applyFont="1" applyFill="1" applyBorder="1" applyAlignment="1" applyProtection="1">
      <alignment horizontal="center" vertical="center"/>
    </xf>
    <xf numFmtId="0" fontId="3" fillId="0" borderId="0" xfId="0" applyFont="1" applyFill="1" applyProtection="1">
      <alignment vertical="center"/>
    </xf>
    <xf numFmtId="0" fontId="3" fillId="0" borderId="0" xfId="0" applyFont="1" applyFill="1" applyAlignment="1" applyProtection="1">
      <alignment horizontal="left" vertical="top" indent="1"/>
    </xf>
    <xf numFmtId="0" fontId="11" fillId="0" borderId="0" xfId="0" applyFont="1" applyBorder="1" applyAlignment="1" applyProtection="1">
      <alignment horizontal="left" vertical="distributed" textRotation="255" indent="5"/>
    </xf>
    <xf numFmtId="0" fontId="8" fillId="0" borderId="0" xfId="0" applyFont="1" applyProtection="1">
      <alignment vertical="center"/>
    </xf>
    <xf numFmtId="49" fontId="18" fillId="0" borderId="0" xfId="0" applyNumberFormat="1" applyFont="1" applyAlignment="1" applyProtection="1">
      <alignment horizontal="center" vertical="center"/>
    </xf>
    <xf numFmtId="0" fontId="29" fillId="0" borderId="0" xfId="0" applyFont="1" applyProtection="1">
      <alignment vertical="center"/>
    </xf>
    <xf numFmtId="0" fontId="18" fillId="0" borderId="0" xfId="0" applyFont="1" applyAlignment="1" applyProtection="1">
      <alignment horizontal="right" vertical="center"/>
    </xf>
    <xf numFmtId="0" fontId="18" fillId="0" borderId="0" xfId="0" applyFont="1" applyFill="1" applyBorder="1" applyProtection="1">
      <alignment vertical="center"/>
    </xf>
    <xf numFmtId="0" fontId="11" fillId="0" borderId="124" xfId="0" applyFont="1" applyFill="1" applyBorder="1" applyAlignment="1" applyProtection="1">
      <alignment horizontal="center" vertical="center"/>
    </xf>
    <xf numFmtId="0" fontId="11" fillId="0" borderId="124" xfId="0" applyFont="1" applyFill="1" applyBorder="1" applyAlignment="1" applyProtection="1">
      <alignment vertical="center" shrinkToFit="1"/>
    </xf>
    <xf numFmtId="0" fontId="11" fillId="0" borderId="4"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11" fillId="0" borderId="7" xfId="0" applyFont="1" applyFill="1" applyBorder="1" applyAlignment="1" applyProtection="1">
      <alignment horizontal="center" vertical="center"/>
    </xf>
    <xf numFmtId="0" fontId="11" fillId="0" borderId="16" xfId="0" applyFont="1" applyFill="1" applyBorder="1" applyAlignment="1" applyProtection="1">
      <alignment horizontal="center" vertical="center"/>
    </xf>
    <xf numFmtId="0" fontId="11" fillId="0" borderId="0" xfId="0" applyFont="1" applyProtection="1">
      <alignment vertical="center"/>
    </xf>
    <xf numFmtId="49" fontId="3" fillId="0" borderId="168" xfId="0" applyNumberFormat="1" applyFont="1" applyBorder="1" applyAlignment="1" applyProtection="1">
      <alignment horizontal="center" vertical="center"/>
      <protection locked="0"/>
    </xf>
    <xf numFmtId="0" fontId="3" fillId="0" borderId="169" xfId="0" applyFont="1" applyBorder="1" applyAlignment="1" applyProtection="1">
      <alignment horizontal="center" vertical="center"/>
      <protection locked="0"/>
    </xf>
    <xf numFmtId="38" fontId="3" fillId="0" borderId="171" xfId="1" applyFont="1" applyBorder="1" applyAlignment="1" applyProtection="1">
      <alignment horizontal="right" vertical="center"/>
      <protection locked="0"/>
    </xf>
    <xf numFmtId="38" fontId="3" fillId="0" borderId="169" xfId="1" applyFont="1" applyBorder="1" applyAlignment="1" applyProtection="1">
      <alignment horizontal="right" vertical="center"/>
      <protection locked="0"/>
    </xf>
    <xf numFmtId="0" fontId="12" fillId="0" borderId="206" xfId="0" applyFont="1" applyBorder="1" applyAlignment="1" applyProtection="1">
      <alignment horizontal="center" vertical="center"/>
      <protection locked="0"/>
    </xf>
    <xf numFmtId="176" fontId="15" fillId="0" borderId="72" xfId="0" applyNumberFormat="1" applyFont="1" applyBorder="1" applyAlignment="1" applyProtection="1">
      <alignment horizontal="center" vertical="center"/>
      <protection locked="0"/>
    </xf>
    <xf numFmtId="176" fontId="15" fillId="0" borderId="195" xfId="0" applyNumberFormat="1" applyFont="1" applyBorder="1" applyAlignment="1" applyProtection="1">
      <alignment horizontal="center" vertical="center"/>
      <protection locked="0"/>
    </xf>
    <xf numFmtId="176" fontId="15" fillId="0" borderId="78" xfId="0" applyNumberFormat="1" applyFont="1" applyBorder="1" applyAlignment="1" applyProtection="1">
      <alignment horizontal="center" vertical="center"/>
      <protection locked="0"/>
    </xf>
    <xf numFmtId="176" fontId="15" fillId="0" borderId="200" xfId="0" applyNumberFormat="1" applyFont="1" applyBorder="1" applyAlignment="1" applyProtection="1">
      <alignment horizontal="center" vertical="center"/>
      <protection locked="0"/>
    </xf>
    <xf numFmtId="49" fontId="15" fillId="0" borderId="213" xfId="0" applyNumberFormat="1" applyFont="1" applyBorder="1" applyAlignment="1" applyProtection="1">
      <alignment horizontal="center" vertical="center"/>
      <protection locked="0"/>
    </xf>
    <xf numFmtId="49" fontId="15" fillId="0" borderId="217" xfId="0" applyNumberFormat="1" applyFont="1" applyBorder="1" applyAlignment="1" applyProtection="1">
      <alignment horizontal="center" vertical="center"/>
      <protection locked="0"/>
    </xf>
    <xf numFmtId="0" fontId="12" fillId="0" borderId="227" xfId="0" applyFont="1" applyBorder="1" applyAlignment="1" applyProtection="1">
      <alignment horizontal="center" vertical="center"/>
      <protection locked="0"/>
    </xf>
    <xf numFmtId="0" fontId="13" fillId="0" borderId="0" xfId="0" applyFont="1" applyAlignment="1">
      <alignment vertical="center"/>
    </xf>
    <xf numFmtId="38" fontId="3" fillId="5" borderId="176" xfId="1" applyFont="1" applyFill="1" applyBorder="1" applyAlignment="1" applyProtection="1">
      <alignment horizontal="right" vertical="center"/>
    </xf>
    <xf numFmtId="38" fontId="3" fillId="5" borderId="39" xfId="1" applyFont="1" applyFill="1" applyBorder="1" applyAlignment="1" applyProtection="1">
      <alignment horizontal="right" vertical="center"/>
    </xf>
    <xf numFmtId="38" fontId="3" fillId="5" borderId="37" xfId="1" applyFont="1" applyFill="1" applyBorder="1" applyAlignment="1" applyProtection="1">
      <alignment horizontal="right" vertical="center"/>
    </xf>
    <xf numFmtId="38" fontId="3" fillId="5" borderId="40" xfId="1" applyFont="1" applyFill="1" applyBorder="1" applyAlignment="1" applyProtection="1">
      <alignment horizontal="right" vertical="center"/>
    </xf>
    <xf numFmtId="38" fontId="3" fillId="5" borderId="177" xfId="1" applyFont="1" applyFill="1" applyBorder="1" applyAlignment="1" applyProtection="1">
      <alignment horizontal="right" vertical="center"/>
    </xf>
    <xf numFmtId="38" fontId="3" fillId="6" borderId="191" xfId="1" applyFont="1" applyFill="1" applyBorder="1" applyAlignment="1" applyProtection="1">
      <alignment horizontal="right" vertical="center"/>
    </xf>
    <xf numFmtId="38" fontId="3" fillId="6" borderId="192" xfId="1" applyFont="1" applyFill="1" applyBorder="1" applyAlignment="1" applyProtection="1">
      <alignment horizontal="center" vertical="center"/>
    </xf>
    <xf numFmtId="38" fontId="3" fillId="6" borderId="193" xfId="1" applyFont="1" applyFill="1" applyBorder="1" applyAlignment="1" applyProtection="1">
      <alignment horizontal="center" vertical="center"/>
    </xf>
    <xf numFmtId="38" fontId="3" fillId="6" borderId="188" xfId="1" applyFont="1" applyFill="1" applyBorder="1" applyAlignment="1" applyProtection="1">
      <alignment horizontal="right" vertical="center"/>
    </xf>
    <xf numFmtId="38" fontId="3" fillId="6" borderId="189" xfId="1" applyFont="1" applyFill="1" applyBorder="1" applyAlignment="1" applyProtection="1">
      <alignment horizontal="right" vertical="center"/>
    </xf>
    <xf numFmtId="38" fontId="3" fillId="6" borderId="190" xfId="1" applyFont="1" applyFill="1" applyBorder="1" applyAlignment="1" applyProtection="1">
      <alignment horizontal="right" vertical="center"/>
    </xf>
    <xf numFmtId="0" fontId="16" fillId="5" borderId="53" xfId="0" applyFont="1" applyFill="1" applyBorder="1" applyAlignment="1" applyProtection="1">
      <alignment horizontal="center" vertical="center" shrinkToFit="1"/>
    </xf>
    <xf numFmtId="0" fontId="16" fillId="6" borderId="140" xfId="0" applyFont="1" applyFill="1" applyBorder="1" applyAlignment="1" applyProtection="1">
      <alignment horizontal="center" vertical="center" shrinkToFit="1"/>
    </xf>
    <xf numFmtId="0" fontId="11" fillId="5" borderId="42" xfId="0" applyNumberFormat="1" applyFont="1" applyFill="1" applyBorder="1" applyAlignment="1" applyProtection="1">
      <alignment vertical="center" shrinkToFit="1"/>
    </xf>
    <xf numFmtId="0" fontId="11" fillId="5" borderId="48" xfId="0" applyNumberFormat="1" applyFont="1" applyFill="1" applyBorder="1" applyAlignment="1" applyProtection="1">
      <alignment vertical="center" shrinkToFit="1"/>
    </xf>
    <xf numFmtId="0" fontId="11" fillId="5" borderId="54" xfId="0" applyNumberFormat="1" applyFont="1" applyFill="1" applyBorder="1" applyAlignment="1" applyProtection="1">
      <alignment vertical="center" shrinkToFit="1"/>
    </xf>
    <xf numFmtId="0" fontId="11" fillId="5" borderId="169" xfId="0" applyNumberFormat="1" applyFont="1" applyFill="1" applyBorder="1" applyAlignment="1" applyProtection="1">
      <alignment vertical="center" shrinkToFit="1"/>
    </xf>
    <xf numFmtId="38" fontId="3" fillId="5" borderId="51" xfId="1" applyFont="1" applyFill="1" applyBorder="1" applyAlignment="1" applyProtection="1">
      <alignment horizontal="right" vertical="center"/>
    </xf>
    <xf numFmtId="38" fontId="3" fillId="5" borderId="172" xfId="1" applyFont="1" applyFill="1" applyBorder="1" applyAlignment="1" applyProtection="1">
      <alignment horizontal="right" vertical="center"/>
    </xf>
    <xf numFmtId="38" fontId="3" fillId="5" borderId="45" xfId="1" applyFont="1" applyFill="1" applyBorder="1" applyAlignment="1" applyProtection="1">
      <alignment horizontal="right" vertical="center"/>
    </xf>
    <xf numFmtId="38" fontId="3" fillId="5" borderId="57" xfId="1" applyFont="1" applyFill="1" applyBorder="1" applyAlignment="1" applyProtection="1">
      <alignment horizontal="right" vertical="center"/>
    </xf>
    <xf numFmtId="0" fontId="11" fillId="6" borderId="148" xfId="0" applyNumberFormat="1" applyFont="1" applyFill="1" applyBorder="1" applyAlignment="1" applyProtection="1">
      <alignment vertical="center" shrinkToFit="1"/>
    </xf>
    <xf numFmtId="0" fontId="11" fillId="6" borderId="142" xfId="0" applyNumberFormat="1" applyFont="1" applyFill="1" applyBorder="1" applyAlignment="1" applyProtection="1">
      <alignment vertical="center" shrinkToFit="1"/>
    </xf>
    <xf numFmtId="38" fontId="3" fillId="6" borderId="149" xfId="1" applyFont="1" applyFill="1" applyBorder="1" applyAlignment="1" applyProtection="1">
      <alignment horizontal="right" vertical="center"/>
    </xf>
    <xf numFmtId="38" fontId="3" fillId="6" borderId="143" xfId="1" applyFont="1" applyFill="1" applyBorder="1" applyAlignment="1" applyProtection="1">
      <alignment horizontal="right" vertical="center"/>
    </xf>
    <xf numFmtId="0" fontId="3" fillId="0" borderId="0" xfId="0" applyFont="1" applyAlignment="1" applyProtection="1">
      <alignment vertical="center"/>
    </xf>
    <xf numFmtId="49" fontId="3" fillId="0" borderId="0" xfId="0" applyNumberFormat="1" applyFont="1" applyAlignment="1" applyProtection="1">
      <alignment horizontal="center" vertical="center"/>
    </xf>
    <xf numFmtId="0" fontId="5" fillId="0" borderId="0" xfId="0" applyFont="1" applyAlignment="1" applyProtection="1">
      <alignment vertical="center"/>
    </xf>
    <xf numFmtId="49" fontId="17" fillId="0" borderId="0" xfId="0" applyNumberFormat="1" applyFont="1" applyAlignment="1" applyProtection="1">
      <alignment horizontal="left" vertical="center"/>
    </xf>
    <xf numFmtId="0" fontId="13" fillId="0" borderId="0" xfId="0" applyFont="1" applyAlignment="1" applyProtection="1">
      <alignment vertical="center"/>
    </xf>
    <xf numFmtId="0" fontId="3" fillId="0" borderId="0" xfId="0" applyFont="1" applyAlignment="1" applyProtection="1">
      <alignment vertical="center" shrinkToFit="1"/>
    </xf>
    <xf numFmtId="0" fontId="16" fillId="0" borderId="53" xfId="0" applyFont="1" applyBorder="1" applyAlignment="1" applyProtection="1">
      <alignment horizontal="center" vertical="center" shrinkToFit="1"/>
    </xf>
    <xf numFmtId="49" fontId="11" fillId="0" borderId="35" xfId="0" applyNumberFormat="1" applyFont="1" applyBorder="1" applyAlignment="1" applyProtection="1">
      <alignment horizontal="center" vertical="center"/>
    </xf>
    <xf numFmtId="0" fontId="11" fillId="0" borderId="37" xfId="0" applyFont="1" applyBorder="1" applyAlignment="1" applyProtection="1">
      <alignment horizontal="center" vertical="center"/>
    </xf>
    <xf numFmtId="0" fontId="11" fillId="0" borderId="36" xfId="0" applyFont="1" applyBorder="1" applyAlignment="1" applyProtection="1">
      <alignment horizontal="center" vertical="center"/>
    </xf>
    <xf numFmtId="0" fontId="11" fillId="0" borderId="39" xfId="0" applyFont="1" applyBorder="1" applyAlignment="1" applyProtection="1">
      <alignment horizontal="center" vertical="center"/>
    </xf>
    <xf numFmtId="0" fontId="11" fillId="0" borderId="40" xfId="0" applyFont="1" applyBorder="1" applyAlignment="1" applyProtection="1">
      <alignment horizontal="center" vertical="center"/>
    </xf>
    <xf numFmtId="0" fontId="11" fillId="0" borderId="38" xfId="0" applyFont="1" applyBorder="1" applyAlignment="1" applyProtection="1">
      <alignment horizontal="center" vertical="center"/>
    </xf>
    <xf numFmtId="49" fontId="3" fillId="0" borderId="0" xfId="0" applyNumberFormat="1" applyFont="1" applyBorder="1" applyAlignment="1" applyProtection="1">
      <alignment horizontal="center" vertical="center"/>
    </xf>
    <xf numFmtId="0" fontId="12" fillId="0" borderId="0" xfId="0" applyFont="1" applyBorder="1" applyAlignment="1" applyProtection="1">
      <alignment vertical="center"/>
    </xf>
    <xf numFmtId="38" fontId="3" fillId="0" borderId="0" xfId="1" applyFont="1" applyBorder="1" applyAlignment="1" applyProtection="1">
      <alignment horizontal="right" vertical="center"/>
    </xf>
    <xf numFmtId="0" fontId="11" fillId="0" borderId="0" xfId="0" applyNumberFormat="1" applyFont="1" applyFill="1" applyBorder="1" applyAlignment="1" applyProtection="1">
      <alignment vertical="center" shrinkToFit="1"/>
    </xf>
    <xf numFmtId="0" fontId="0" fillId="0" borderId="0" xfId="0" applyAlignment="1" applyProtection="1">
      <alignment horizontal="center" vertical="center"/>
    </xf>
    <xf numFmtId="0" fontId="8" fillId="0" borderId="0" xfId="0" applyFont="1" applyAlignment="1" applyProtection="1">
      <alignment horizontal="left" vertical="center"/>
    </xf>
    <xf numFmtId="0" fontId="30" fillId="0" borderId="0" xfId="0" applyFont="1" applyAlignment="1" applyProtection="1">
      <alignment vertical="center"/>
    </xf>
    <xf numFmtId="0" fontId="0" fillId="0" borderId="0" xfId="0" applyAlignment="1" applyProtection="1">
      <alignment vertical="center"/>
    </xf>
    <xf numFmtId="0" fontId="11" fillId="0" borderId="0" xfId="0" applyFont="1" applyFill="1" applyBorder="1" applyProtection="1">
      <alignment vertical="center"/>
    </xf>
    <xf numFmtId="0" fontId="31" fillId="0" borderId="4" xfId="0" applyFont="1" applyFill="1" applyBorder="1" applyAlignment="1" applyProtection="1">
      <alignment horizontal="center" vertical="center"/>
    </xf>
    <xf numFmtId="38" fontId="0" fillId="0" borderId="0" xfId="0" applyNumberFormat="1" applyAlignment="1" applyProtection="1">
      <alignment vertical="center"/>
    </xf>
    <xf numFmtId="0" fontId="19" fillId="0" borderId="110" xfId="0" applyFont="1" applyFill="1" applyBorder="1" applyAlignment="1" applyProtection="1">
      <alignment vertical="center" shrinkToFit="1"/>
      <protection locked="0"/>
    </xf>
    <xf numFmtId="0" fontId="19" fillId="0" borderId="167" xfId="0" applyFont="1" applyFill="1" applyBorder="1" applyAlignment="1" applyProtection="1">
      <alignment vertical="center" shrinkToFit="1"/>
      <protection locked="0"/>
    </xf>
    <xf numFmtId="0" fontId="19" fillId="0" borderId="194" xfId="0" applyFont="1" applyFill="1" applyBorder="1" applyAlignment="1" applyProtection="1">
      <alignment vertical="center" shrinkToFit="1"/>
      <protection locked="0"/>
    </xf>
    <xf numFmtId="0" fontId="19" fillId="0" borderId="187" xfId="0" applyFont="1" applyFill="1" applyBorder="1" applyAlignment="1" applyProtection="1">
      <alignment vertical="center" shrinkToFit="1"/>
      <protection locked="0"/>
    </xf>
    <xf numFmtId="0" fontId="11" fillId="7" borderId="0" xfId="0" applyFont="1" applyFill="1">
      <alignment vertical="center"/>
    </xf>
    <xf numFmtId="0" fontId="16" fillId="7" borderId="0" xfId="0" applyFont="1" applyFill="1">
      <alignment vertical="center"/>
    </xf>
    <xf numFmtId="0" fontId="33" fillId="7" borderId="0" xfId="0" applyFont="1" applyFill="1">
      <alignment vertical="center"/>
    </xf>
    <xf numFmtId="0" fontId="11" fillId="7" borderId="233" xfId="0" applyFont="1" applyFill="1" applyBorder="1" applyAlignment="1">
      <alignment horizontal="center" vertical="center"/>
    </xf>
    <xf numFmtId="0" fontId="11" fillId="7" borderId="234" xfId="0" applyFont="1" applyFill="1" applyBorder="1" applyAlignment="1">
      <alignment horizontal="center" vertical="center"/>
    </xf>
    <xf numFmtId="0" fontId="11" fillId="7" borderId="235" xfId="0" applyFont="1" applyFill="1" applyBorder="1" applyAlignment="1">
      <alignment horizontal="center" vertical="center"/>
    </xf>
    <xf numFmtId="0" fontId="11" fillId="7" borderId="1" xfId="0" applyFont="1" applyFill="1" applyBorder="1">
      <alignment vertical="center"/>
    </xf>
    <xf numFmtId="0" fontId="11" fillId="7" borderId="236" xfId="0" applyFont="1" applyFill="1" applyBorder="1" applyAlignment="1">
      <alignment horizontal="center" vertical="center"/>
    </xf>
    <xf numFmtId="0" fontId="12" fillId="7" borderId="236" xfId="0" applyFont="1" applyFill="1" applyBorder="1" applyAlignment="1">
      <alignment horizontal="center" vertical="center"/>
    </xf>
    <xf numFmtId="38" fontId="11" fillId="7" borderId="236" xfId="1" applyFont="1" applyFill="1" applyBorder="1">
      <alignment vertical="center"/>
    </xf>
    <xf numFmtId="0" fontId="12" fillId="7" borderId="237" xfId="0" applyFont="1" applyFill="1" applyBorder="1" applyAlignment="1">
      <alignment horizontal="center" vertical="center" shrinkToFit="1"/>
    </xf>
    <xf numFmtId="0" fontId="11" fillId="7" borderId="3" xfId="0" applyFont="1" applyFill="1" applyBorder="1">
      <alignment vertical="center"/>
    </xf>
    <xf numFmtId="0" fontId="12" fillId="7" borderId="166" xfId="0" applyFont="1" applyFill="1" applyBorder="1" applyAlignment="1">
      <alignment horizontal="center" vertical="center"/>
    </xf>
    <xf numFmtId="38" fontId="11" fillId="7" borderId="166" xfId="1" applyFont="1" applyFill="1" applyBorder="1">
      <alignment vertical="center"/>
    </xf>
    <xf numFmtId="0" fontId="12" fillId="7" borderId="8" xfId="0" applyFont="1" applyFill="1" applyBorder="1" applyAlignment="1">
      <alignment horizontal="center" vertical="center" shrinkToFit="1"/>
    </xf>
    <xf numFmtId="0" fontId="12" fillId="7" borderId="6" xfId="0" applyFont="1" applyFill="1" applyBorder="1" applyAlignment="1">
      <alignment horizontal="center" vertical="center" shrinkToFit="1"/>
    </xf>
    <xf numFmtId="0" fontId="11" fillId="7" borderId="0" xfId="0" applyFont="1" applyFill="1" applyAlignment="1">
      <alignment horizontal="right" vertical="center" textRotation="255"/>
    </xf>
    <xf numFmtId="0" fontId="11" fillId="7" borderId="166" xfId="0" applyFont="1" applyFill="1" applyBorder="1" applyAlignment="1">
      <alignment horizontal="center" vertical="center"/>
    </xf>
    <xf numFmtId="0" fontId="11" fillId="7" borderId="27" xfId="0" applyFont="1" applyFill="1" applyBorder="1" applyAlignment="1">
      <alignment vertical="center"/>
    </xf>
    <xf numFmtId="0" fontId="11" fillId="7" borderId="239" xfId="0" applyFont="1" applyFill="1" applyBorder="1" applyAlignment="1">
      <alignment horizontal="center" vertical="center"/>
    </xf>
    <xf numFmtId="0" fontId="11" fillId="7" borderId="239" xfId="0" applyFont="1" applyFill="1" applyBorder="1" applyAlignment="1">
      <alignment horizontal="center" vertical="center" shrinkToFit="1"/>
    </xf>
    <xf numFmtId="0" fontId="11" fillId="7" borderId="239" xfId="0" applyFont="1" applyFill="1" applyBorder="1" applyAlignment="1">
      <alignment vertical="center"/>
    </xf>
    <xf numFmtId="38" fontId="11" fillId="7" borderId="239" xfId="1" applyFont="1" applyFill="1" applyBorder="1" applyAlignment="1">
      <alignment horizontal="right" vertical="center"/>
    </xf>
    <xf numFmtId="0" fontId="17" fillId="0" borderId="0" xfId="0" applyFont="1" applyProtection="1">
      <alignment vertical="center"/>
    </xf>
    <xf numFmtId="0" fontId="12" fillId="0" borderId="247" xfId="0" applyFont="1" applyBorder="1" applyAlignment="1" applyProtection="1">
      <alignment horizontal="center" vertical="center"/>
    </xf>
    <xf numFmtId="38" fontId="15" fillId="0" borderId="251" xfId="1" applyFont="1" applyBorder="1" applyProtection="1">
      <alignment vertical="center"/>
      <protection locked="0"/>
    </xf>
    <xf numFmtId="49" fontId="15" fillId="0" borderId="251" xfId="0" applyNumberFormat="1" applyFont="1" applyBorder="1" applyAlignment="1" applyProtection="1">
      <alignment horizontal="center" vertical="center"/>
      <protection locked="0"/>
    </xf>
    <xf numFmtId="0" fontId="11" fillId="0" borderId="252" xfId="0" applyFont="1" applyBorder="1" applyProtection="1">
      <alignment vertical="center"/>
      <protection locked="0"/>
    </xf>
    <xf numFmtId="38" fontId="15" fillId="0" borderId="255" xfId="1" applyFont="1" applyBorder="1" applyProtection="1">
      <alignment vertical="center"/>
      <protection locked="0"/>
    </xf>
    <xf numFmtId="49" fontId="15" fillId="0" borderId="255" xfId="0" applyNumberFormat="1" applyFont="1" applyBorder="1" applyAlignment="1" applyProtection="1">
      <alignment horizontal="center" vertical="center"/>
      <protection locked="0"/>
    </xf>
    <xf numFmtId="0" fontId="11" fillId="0" borderId="256" xfId="0" applyFont="1" applyBorder="1" applyProtection="1">
      <alignment vertical="center"/>
      <protection locked="0"/>
    </xf>
    <xf numFmtId="38" fontId="15" fillId="0" borderId="258" xfId="1" applyFont="1" applyBorder="1" applyProtection="1">
      <alignment vertical="center"/>
      <protection locked="0"/>
    </xf>
    <xf numFmtId="49" fontId="15" fillId="0" borderId="258" xfId="0" applyNumberFormat="1" applyFont="1" applyBorder="1" applyAlignment="1" applyProtection="1">
      <alignment horizontal="center" vertical="center"/>
      <protection locked="0"/>
    </xf>
    <xf numFmtId="0" fontId="11" fillId="0" borderId="259" xfId="0" applyFont="1" applyBorder="1" applyProtection="1">
      <alignment vertical="center"/>
      <protection locked="0"/>
    </xf>
    <xf numFmtId="38" fontId="15" fillId="2" borderId="262" xfId="1" applyFont="1" applyFill="1" applyBorder="1" applyProtection="1">
      <alignment vertical="center"/>
    </xf>
    <xf numFmtId="0" fontId="11" fillId="0" borderId="263" xfId="0" applyFont="1" applyBorder="1" applyProtection="1">
      <alignment vertical="center"/>
    </xf>
    <xf numFmtId="38" fontId="18" fillId="2" borderId="266" xfId="1" applyFont="1" applyFill="1" applyBorder="1" applyProtection="1">
      <alignment vertical="center"/>
    </xf>
    <xf numFmtId="38" fontId="15" fillId="0" borderId="270" xfId="1" applyFont="1" applyBorder="1" applyProtection="1">
      <alignment vertical="center"/>
      <protection locked="0"/>
    </xf>
    <xf numFmtId="49" fontId="15" fillId="0" borderId="270" xfId="0" applyNumberFormat="1" applyFont="1" applyBorder="1" applyAlignment="1" applyProtection="1">
      <alignment horizontal="center" vertical="center"/>
      <protection locked="0"/>
    </xf>
    <xf numFmtId="0" fontId="11" fillId="0" borderId="271" xfId="0" applyFont="1" applyBorder="1" applyProtection="1">
      <alignment vertical="center"/>
      <protection locked="0"/>
    </xf>
    <xf numFmtId="38" fontId="15" fillId="2" borderId="274" xfId="1" applyFont="1" applyFill="1" applyBorder="1" applyProtection="1">
      <alignment vertical="center"/>
    </xf>
    <xf numFmtId="0" fontId="11" fillId="0" borderId="274" xfId="0" applyFont="1" applyBorder="1" applyProtection="1">
      <alignment vertical="center"/>
    </xf>
    <xf numFmtId="49" fontId="15" fillId="0" borderId="274" xfId="0" applyNumberFormat="1" applyFont="1" applyBorder="1" applyAlignment="1" applyProtection="1">
      <alignment horizontal="center" vertical="center"/>
    </xf>
    <xf numFmtId="0" fontId="11" fillId="0" borderId="275" xfId="0" applyFont="1" applyBorder="1" applyProtection="1">
      <alignment vertical="center"/>
    </xf>
    <xf numFmtId="38" fontId="15" fillId="0" borderId="0" xfId="1" applyFont="1" applyFill="1" applyBorder="1" applyProtection="1">
      <alignment vertical="center"/>
    </xf>
    <xf numFmtId="49" fontId="15" fillId="0" borderId="0" xfId="0" applyNumberFormat="1" applyFont="1" applyBorder="1" applyAlignment="1" applyProtection="1">
      <alignment horizontal="center" vertical="center"/>
    </xf>
    <xf numFmtId="0" fontId="11" fillId="0" borderId="59" xfId="0" applyFont="1" applyBorder="1" applyAlignment="1" applyProtection="1">
      <alignment horizontal="center" vertical="center" shrinkToFit="1"/>
    </xf>
    <xf numFmtId="0" fontId="31" fillId="2" borderId="251" xfId="0" applyFont="1" applyFill="1" applyBorder="1" applyAlignment="1" applyProtection="1">
      <alignment horizontal="center" vertical="center"/>
    </xf>
    <xf numFmtId="0" fontId="31" fillId="2" borderId="255" xfId="0" applyFont="1" applyFill="1" applyBorder="1" applyAlignment="1" applyProtection="1">
      <alignment horizontal="center" vertical="center"/>
    </xf>
    <xf numFmtId="0" fontId="31" fillId="2" borderId="258" xfId="0" applyFont="1" applyFill="1" applyBorder="1" applyAlignment="1" applyProtection="1">
      <alignment horizontal="center" vertical="center"/>
    </xf>
    <xf numFmtId="0" fontId="31" fillId="2" borderId="270" xfId="0" applyFont="1" applyFill="1" applyBorder="1" applyAlignment="1" applyProtection="1">
      <alignment horizontal="center" vertical="center"/>
    </xf>
    <xf numFmtId="0" fontId="12" fillId="0" borderId="38" xfId="0" applyFont="1" applyBorder="1" applyAlignment="1">
      <alignment horizontal="center" vertical="center"/>
    </xf>
    <xf numFmtId="0" fontId="10" fillId="0" borderId="0" xfId="0" applyFont="1" applyFill="1" applyBorder="1" applyAlignment="1" applyProtection="1">
      <alignment vertical="center" shrinkToFit="1"/>
    </xf>
    <xf numFmtId="0" fontId="11" fillId="0" borderId="21" xfId="0" applyFont="1" applyFill="1" applyBorder="1" applyAlignment="1" applyProtection="1">
      <alignment vertical="center"/>
    </xf>
    <xf numFmtId="0" fontId="11" fillId="0" borderId="2" xfId="0" applyFont="1" applyFill="1" applyBorder="1" applyAlignment="1" applyProtection="1">
      <alignment vertical="center"/>
    </xf>
    <xf numFmtId="0" fontId="11" fillId="0" borderId="4" xfId="0" applyFont="1" applyFill="1" applyBorder="1" applyAlignment="1" applyProtection="1">
      <alignment vertical="center"/>
    </xf>
    <xf numFmtId="0" fontId="11" fillId="0" borderId="7" xfId="0" applyFont="1" applyFill="1" applyBorder="1" applyAlignment="1" applyProtection="1">
      <alignment vertical="center"/>
    </xf>
    <xf numFmtId="0" fontId="18" fillId="0" borderId="21" xfId="0" applyFont="1" applyFill="1" applyBorder="1" applyAlignment="1" applyProtection="1">
      <alignment horizontal="center" vertical="center" shrinkToFit="1"/>
    </xf>
    <xf numFmtId="0" fontId="25" fillId="0" borderId="4" xfId="0" applyFont="1" applyFill="1" applyBorder="1" applyAlignment="1" applyProtection="1">
      <alignment horizontal="center" vertical="center" shrinkToFit="1"/>
    </xf>
    <xf numFmtId="0" fontId="18" fillId="0" borderId="4" xfId="0" applyFont="1" applyFill="1" applyBorder="1" applyAlignment="1" applyProtection="1">
      <alignment horizontal="center" vertical="center" shrinkToFit="1"/>
    </xf>
    <xf numFmtId="0" fontId="18" fillId="0" borderId="7" xfId="0" applyFont="1" applyFill="1" applyBorder="1" applyAlignment="1" applyProtection="1">
      <alignment horizontal="center" vertical="center" shrinkToFit="1"/>
    </xf>
    <xf numFmtId="0" fontId="11" fillId="0" borderId="29" xfId="0" applyFont="1" applyFill="1" applyBorder="1" applyAlignment="1" applyProtection="1">
      <alignment horizontal="left" vertical="center"/>
    </xf>
    <xf numFmtId="38" fontId="11" fillId="2" borderId="4" xfId="1" applyFont="1" applyFill="1" applyBorder="1" applyAlignment="1" applyProtection="1">
      <alignment horizontal="right" vertical="center"/>
      <protection locked="0"/>
    </xf>
    <xf numFmtId="0" fontId="28" fillId="2" borderId="15" xfId="0" applyFont="1" applyFill="1" applyBorder="1" applyAlignment="1" applyProtection="1">
      <alignment horizontal="center" vertical="center"/>
      <protection locked="0"/>
    </xf>
    <xf numFmtId="0" fontId="23" fillId="0" borderId="16" xfId="0" applyFont="1" applyFill="1" applyBorder="1" applyAlignment="1" applyProtection="1">
      <alignment horizontal="center" vertical="center"/>
    </xf>
    <xf numFmtId="38" fontId="11" fillId="2" borderId="2" xfId="1" applyFont="1" applyFill="1" applyBorder="1" applyAlignment="1" applyProtection="1">
      <alignment horizontal="right" vertical="center"/>
      <protection locked="0"/>
    </xf>
    <xf numFmtId="0" fontId="12" fillId="0" borderId="0" xfId="0" applyFont="1" applyProtection="1">
      <alignment vertical="center"/>
    </xf>
    <xf numFmtId="0" fontId="11" fillId="0" borderId="21" xfId="0" applyFont="1" applyBorder="1" applyAlignment="1" applyProtection="1">
      <alignment horizontal="left" vertical="center"/>
    </xf>
    <xf numFmtId="0" fontId="11" fillId="0" borderId="7" xfId="0" applyFont="1" applyBorder="1" applyAlignment="1" applyProtection="1">
      <alignment horizontal="left" vertical="center"/>
    </xf>
    <xf numFmtId="38" fontId="11" fillId="2" borderId="21" xfId="1" applyFont="1" applyFill="1" applyBorder="1" applyAlignment="1" applyProtection="1">
      <alignment horizontal="right" vertical="center"/>
      <protection locked="0"/>
    </xf>
    <xf numFmtId="0" fontId="12" fillId="0" borderId="43" xfId="0" applyFont="1" applyBorder="1" applyAlignment="1" applyProtection="1">
      <alignment vertical="center" shrinkToFit="1"/>
      <protection locked="0"/>
    </xf>
    <xf numFmtId="0" fontId="12" fillId="0" borderId="49" xfId="0" applyFont="1" applyBorder="1" applyAlignment="1" applyProtection="1">
      <alignment vertical="center" shrinkToFit="1"/>
      <protection locked="0"/>
    </xf>
    <xf numFmtId="0" fontId="12" fillId="0" borderId="139" xfId="0" applyFont="1" applyBorder="1" applyAlignment="1" applyProtection="1">
      <alignment vertical="center" shrinkToFit="1"/>
      <protection locked="0"/>
    </xf>
    <xf numFmtId="0" fontId="12" fillId="0" borderId="170" xfId="0" applyFont="1" applyBorder="1" applyAlignment="1" applyProtection="1">
      <alignment vertical="center" shrinkToFit="1"/>
      <protection locked="0"/>
    </xf>
    <xf numFmtId="0" fontId="12" fillId="0" borderId="151" xfId="0" applyFont="1" applyBorder="1" applyAlignment="1" applyProtection="1">
      <alignment vertical="center" shrinkToFit="1"/>
      <protection locked="0"/>
    </xf>
    <xf numFmtId="0" fontId="12" fillId="0" borderId="152" xfId="0" applyFont="1" applyBorder="1" applyAlignment="1" applyProtection="1">
      <alignment vertical="center" shrinkToFit="1"/>
      <protection locked="0"/>
    </xf>
    <xf numFmtId="0" fontId="11" fillId="0" borderId="0" xfId="0" applyFont="1" applyBorder="1">
      <alignment vertical="center"/>
    </xf>
    <xf numFmtId="0" fontId="11" fillId="0" borderId="0" xfId="0" applyFont="1" applyBorder="1" applyProtection="1">
      <alignment vertical="center"/>
      <protection locked="0"/>
    </xf>
    <xf numFmtId="0" fontId="11" fillId="0" borderId="0" xfId="0" applyFont="1" applyBorder="1" applyAlignment="1" applyProtection="1">
      <alignment horizontal="center" vertical="center"/>
      <protection locked="0"/>
    </xf>
    <xf numFmtId="176" fontId="15" fillId="0" borderId="0" xfId="0" applyNumberFormat="1" applyFont="1" applyBorder="1" applyAlignment="1" applyProtection="1">
      <alignment horizontal="center" vertical="center"/>
      <protection locked="0"/>
    </xf>
    <xf numFmtId="0" fontId="11" fillId="0" borderId="0" xfId="0" applyFont="1" applyFill="1" applyBorder="1" applyProtection="1">
      <alignment vertical="center"/>
      <protection locked="0"/>
    </xf>
    <xf numFmtId="0" fontId="11" fillId="0" borderId="0" xfId="0" applyFont="1" applyFill="1" applyBorder="1" applyAlignment="1" applyProtection="1">
      <alignment horizontal="center" vertical="center"/>
      <protection locked="0"/>
    </xf>
    <xf numFmtId="176" fontId="15" fillId="0" borderId="0" xfId="0" applyNumberFormat="1" applyFont="1" applyFill="1" applyBorder="1" applyAlignment="1" applyProtection="1">
      <alignment horizontal="center" vertical="center"/>
      <protection locked="0"/>
    </xf>
    <xf numFmtId="0" fontId="11" fillId="0" borderId="0" xfId="0" applyFont="1" applyFill="1" applyBorder="1">
      <alignment vertical="center"/>
    </xf>
    <xf numFmtId="0" fontId="11" fillId="0" borderId="98" xfId="0" applyFont="1" applyBorder="1" applyAlignment="1" applyProtection="1">
      <alignment vertical="center" shrinkToFit="1"/>
      <protection locked="0"/>
    </xf>
    <xf numFmtId="0" fontId="11" fillId="0" borderId="93" xfId="0" applyFont="1" applyBorder="1" applyAlignment="1" applyProtection="1">
      <alignment vertical="center" shrinkToFit="1"/>
      <protection locked="0"/>
    </xf>
    <xf numFmtId="0" fontId="11" fillId="0" borderId="283" xfId="0" applyFont="1" applyBorder="1" applyAlignment="1" applyProtection="1">
      <alignment vertical="center" shrinkToFit="1"/>
      <protection locked="0"/>
    </xf>
    <xf numFmtId="0" fontId="11" fillId="0" borderId="94" xfId="0" applyFont="1" applyBorder="1" applyAlignment="1" applyProtection="1">
      <alignment vertical="center" shrinkToFit="1"/>
      <protection locked="0"/>
    </xf>
    <xf numFmtId="38" fontId="15" fillId="0" borderId="85" xfId="1" applyFont="1" applyBorder="1" applyAlignment="1" applyProtection="1">
      <alignment vertical="center" shrinkToFit="1"/>
      <protection locked="0"/>
    </xf>
    <xf numFmtId="0" fontId="11" fillId="0" borderId="85" xfId="0" applyFont="1" applyBorder="1" applyAlignment="1" applyProtection="1">
      <alignment vertical="center" shrinkToFit="1"/>
      <protection locked="0"/>
    </xf>
    <xf numFmtId="176" fontId="15" fillId="0" borderId="85" xfId="0" applyNumberFormat="1" applyFont="1" applyBorder="1" applyAlignment="1" applyProtection="1">
      <alignment horizontal="center" vertical="center" shrinkToFit="1"/>
      <protection locked="0"/>
    </xf>
    <xf numFmtId="176" fontId="15" fillId="0" borderId="196" xfId="0" applyNumberFormat="1" applyFont="1" applyBorder="1" applyAlignment="1" applyProtection="1">
      <alignment horizontal="center" vertical="center" shrinkToFit="1"/>
      <protection locked="0"/>
    </xf>
    <xf numFmtId="0" fontId="11" fillId="0" borderId="86" xfId="0" applyFont="1" applyBorder="1" applyAlignment="1" applyProtection="1">
      <alignment vertical="center" shrinkToFit="1"/>
      <protection locked="0"/>
    </xf>
    <xf numFmtId="38" fontId="15" fillId="0" borderId="74" xfId="1" applyFont="1" applyBorder="1" applyAlignment="1" applyProtection="1">
      <alignment vertical="center" shrinkToFit="1"/>
      <protection locked="0"/>
    </xf>
    <xf numFmtId="0" fontId="11" fillId="0" borderId="74" xfId="0" applyFont="1" applyBorder="1" applyAlignment="1" applyProtection="1">
      <alignment vertical="center" shrinkToFit="1"/>
      <protection locked="0"/>
    </xf>
    <xf numFmtId="176" fontId="15" fillId="0" borderId="74" xfId="0" applyNumberFormat="1" applyFont="1" applyBorder="1" applyAlignment="1" applyProtection="1">
      <alignment horizontal="center" vertical="center" shrinkToFit="1"/>
      <protection locked="0"/>
    </xf>
    <xf numFmtId="176" fontId="15" fillId="0" borderId="197" xfId="0" applyNumberFormat="1" applyFont="1" applyBorder="1" applyAlignment="1" applyProtection="1">
      <alignment horizontal="center" vertical="center" shrinkToFit="1"/>
      <protection locked="0"/>
    </xf>
    <xf numFmtId="0" fontId="11" fillId="0" borderId="75" xfId="0" applyFont="1" applyBorder="1" applyAlignment="1" applyProtection="1">
      <alignment vertical="center" shrinkToFit="1"/>
      <protection locked="0"/>
    </xf>
    <xf numFmtId="38" fontId="15" fillId="0" borderId="284" xfId="1" applyFont="1" applyBorder="1" applyAlignment="1" applyProtection="1">
      <alignment vertical="center" shrinkToFit="1"/>
      <protection locked="0"/>
    </xf>
    <xf numFmtId="0" fontId="11" fillId="0" borderId="284" xfId="0" applyFont="1" applyBorder="1" applyAlignment="1" applyProtection="1">
      <alignment vertical="center" shrinkToFit="1"/>
      <protection locked="0"/>
    </xf>
    <xf numFmtId="176" fontId="15" fillId="0" borderId="284" xfId="0" applyNumberFormat="1" applyFont="1" applyBorder="1" applyAlignment="1" applyProtection="1">
      <alignment horizontal="center" vertical="center" shrinkToFit="1"/>
      <protection locked="0"/>
    </xf>
    <xf numFmtId="176" fontId="15" fillId="0" borderId="285" xfId="0" applyNumberFormat="1" applyFont="1" applyBorder="1" applyAlignment="1" applyProtection="1">
      <alignment horizontal="center" vertical="center" shrinkToFit="1"/>
      <protection locked="0"/>
    </xf>
    <xf numFmtId="0" fontId="11" fillId="0" borderId="286" xfId="0" applyFont="1" applyBorder="1" applyAlignment="1" applyProtection="1">
      <alignment vertical="center" shrinkToFit="1"/>
      <protection locked="0"/>
    </xf>
    <xf numFmtId="38" fontId="15" fillId="0" borderId="76" xfId="1" applyFont="1" applyBorder="1" applyAlignment="1" applyProtection="1">
      <alignment vertical="center" shrinkToFit="1"/>
      <protection locked="0"/>
    </xf>
    <xf numFmtId="0" fontId="11" fillId="0" borderId="76" xfId="0" applyFont="1" applyBorder="1" applyAlignment="1" applyProtection="1">
      <alignment vertical="center" shrinkToFit="1"/>
      <protection locked="0"/>
    </xf>
    <xf numFmtId="176" fontId="15" fillId="0" borderId="76" xfId="0" applyNumberFormat="1" applyFont="1" applyBorder="1" applyAlignment="1" applyProtection="1">
      <alignment horizontal="center" vertical="center" shrinkToFit="1"/>
      <protection locked="0"/>
    </xf>
    <xf numFmtId="176" fontId="15" fillId="0" borderId="198" xfId="0" applyNumberFormat="1" applyFont="1" applyBorder="1" applyAlignment="1" applyProtection="1">
      <alignment horizontal="center" vertical="center" shrinkToFit="1"/>
      <protection locked="0"/>
    </xf>
    <xf numFmtId="0" fontId="11" fillId="0" borderId="77" xfId="0" applyFont="1" applyBorder="1" applyAlignment="1" applyProtection="1">
      <alignment vertical="center" shrinkToFit="1"/>
      <protection locked="0"/>
    </xf>
    <xf numFmtId="0" fontId="11" fillId="0" borderId="92" xfId="0" applyFont="1" applyBorder="1" applyAlignment="1" applyProtection="1">
      <alignment vertical="center" shrinkToFit="1"/>
      <protection locked="0"/>
    </xf>
    <xf numFmtId="0" fontId="11" fillId="0" borderId="80" xfId="0" applyFont="1" applyBorder="1" applyAlignment="1" applyProtection="1">
      <alignment vertical="center" shrinkToFit="1"/>
      <protection locked="0"/>
    </xf>
    <xf numFmtId="38" fontId="15" fillId="0" borderId="80" xfId="1" applyFont="1" applyBorder="1" applyAlignment="1" applyProtection="1">
      <alignment vertical="center" shrinkToFit="1"/>
      <protection locked="0"/>
    </xf>
    <xf numFmtId="176" fontId="15" fillId="0" borderId="80" xfId="0" applyNumberFormat="1" applyFont="1" applyBorder="1" applyAlignment="1" applyProtection="1">
      <alignment horizontal="center" vertical="center" shrinkToFit="1"/>
      <protection locked="0"/>
    </xf>
    <xf numFmtId="176" fontId="15" fillId="0" borderId="199" xfId="0" applyNumberFormat="1" applyFont="1" applyBorder="1" applyAlignment="1" applyProtection="1">
      <alignment horizontal="center" vertical="center" shrinkToFit="1"/>
      <protection locked="0"/>
    </xf>
    <xf numFmtId="0" fontId="11" fillId="0" borderId="81" xfId="0" applyFont="1" applyBorder="1" applyAlignment="1" applyProtection="1">
      <alignment vertical="center" shrinkToFit="1"/>
      <protection locked="0"/>
    </xf>
    <xf numFmtId="0" fontId="11" fillId="0" borderId="287" xfId="0" applyFont="1" applyBorder="1" applyAlignment="1" applyProtection="1">
      <alignment vertical="center" shrinkToFit="1"/>
      <protection locked="0"/>
    </xf>
    <xf numFmtId="0" fontId="11" fillId="0" borderId="288" xfId="0" applyFont="1" applyBorder="1" applyAlignment="1" applyProtection="1">
      <alignment vertical="center" shrinkToFit="1"/>
      <protection locked="0"/>
    </xf>
    <xf numFmtId="38" fontId="15" fillId="0" borderId="288" xfId="1" applyFont="1" applyBorder="1" applyAlignment="1" applyProtection="1">
      <alignment vertical="center" shrinkToFit="1"/>
      <protection locked="0"/>
    </xf>
    <xf numFmtId="176" fontId="15" fillId="0" borderId="288" xfId="0" applyNumberFormat="1" applyFont="1" applyBorder="1" applyAlignment="1" applyProtection="1">
      <alignment horizontal="center" vertical="center" shrinkToFit="1"/>
      <protection locked="0"/>
    </xf>
    <xf numFmtId="176" fontId="15" fillId="0" borderId="207" xfId="0" applyNumberFormat="1" applyFont="1" applyBorder="1" applyAlignment="1" applyProtection="1">
      <alignment horizontal="center" vertical="center" shrinkToFit="1"/>
      <protection locked="0"/>
    </xf>
    <xf numFmtId="49" fontId="15" fillId="0" borderId="74" xfId="0" applyNumberFormat="1" applyFont="1" applyBorder="1" applyAlignment="1" applyProtection="1">
      <alignment horizontal="center" vertical="center" shrinkToFit="1"/>
      <protection locked="0"/>
    </xf>
    <xf numFmtId="49" fontId="15" fillId="0" borderId="197" xfId="0" applyNumberFormat="1" applyFont="1" applyBorder="1" applyAlignment="1" applyProtection="1">
      <alignment horizontal="center" vertical="center" shrinkToFit="1"/>
      <protection locked="0"/>
    </xf>
    <xf numFmtId="49" fontId="15" fillId="0" borderId="284" xfId="0" applyNumberFormat="1" applyFont="1" applyBorder="1" applyAlignment="1" applyProtection="1">
      <alignment horizontal="center" vertical="center" shrinkToFit="1"/>
      <protection locked="0"/>
    </xf>
    <xf numFmtId="49" fontId="15" fillId="0" borderId="285" xfId="0" applyNumberFormat="1" applyFont="1" applyBorder="1" applyAlignment="1" applyProtection="1">
      <alignment horizontal="center" vertical="center" shrinkToFit="1"/>
      <protection locked="0"/>
    </xf>
    <xf numFmtId="49" fontId="15" fillId="0" borderId="76" xfId="0" applyNumberFormat="1" applyFont="1" applyBorder="1" applyAlignment="1" applyProtection="1">
      <alignment horizontal="center" vertical="center" shrinkToFit="1"/>
      <protection locked="0"/>
    </xf>
    <xf numFmtId="49" fontId="15" fillId="0" borderId="198" xfId="0" applyNumberFormat="1" applyFont="1" applyBorder="1" applyAlignment="1" applyProtection="1">
      <alignment horizontal="center" vertical="center" shrinkToFit="1"/>
      <protection locked="0"/>
    </xf>
    <xf numFmtId="49" fontId="15" fillId="0" borderId="0" xfId="0" applyNumberFormat="1" applyFont="1" applyFill="1" applyBorder="1" applyAlignment="1" applyProtection="1">
      <alignment horizontal="center" vertical="center"/>
      <protection locked="0"/>
    </xf>
    <xf numFmtId="0" fontId="11" fillId="0" borderId="219" xfId="0" applyFont="1" applyBorder="1" applyAlignment="1" applyProtection="1">
      <alignment vertical="center" shrinkToFit="1"/>
      <protection locked="0"/>
    </xf>
    <xf numFmtId="0" fontId="22" fillId="0" borderId="220" xfId="0" applyFont="1" applyBorder="1" applyAlignment="1" applyProtection="1">
      <alignment horizontal="center" vertical="center" shrinkToFit="1"/>
      <protection locked="0"/>
    </xf>
    <xf numFmtId="38" fontId="15" fillId="0" borderId="220" xfId="1" applyFont="1" applyBorder="1" applyAlignment="1" applyProtection="1">
      <alignment vertical="center" shrinkToFit="1"/>
      <protection locked="0"/>
    </xf>
    <xf numFmtId="0" fontId="11" fillId="0" borderId="220" xfId="0" applyFont="1" applyBorder="1" applyAlignment="1" applyProtection="1">
      <alignment vertical="center" shrinkToFit="1"/>
      <protection locked="0"/>
    </xf>
    <xf numFmtId="49" fontId="15" fillId="0" borderId="220" xfId="0" applyNumberFormat="1" applyFont="1" applyBorder="1" applyAlignment="1" applyProtection="1">
      <alignment horizontal="center" vertical="center" shrinkToFit="1"/>
      <protection locked="0"/>
    </xf>
    <xf numFmtId="49" fontId="15" fillId="0" borderId="221" xfId="0" applyNumberFormat="1" applyFont="1" applyBorder="1" applyAlignment="1" applyProtection="1">
      <alignment horizontal="center" vertical="center" shrinkToFit="1"/>
      <protection locked="0"/>
    </xf>
    <xf numFmtId="0" fontId="11" fillId="0" borderId="222" xfId="0" applyFont="1" applyBorder="1" applyAlignment="1" applyProtection="1">
      <alignment vertical="center" shrinkToFit="1"/>
      <protection locked="0"/>
    </xf>
    <xf numFmtId="0" fontId="11" fillId="0" borderId="50" xfId="0" applyFont="1" applyBorder="1" applyAlignment="1" applyProtection="1">
      <alignment vertical="center" shrinkToFit="1"/>
      <protection locked="0"/>
    </xf>
    <xf numFmtId="0" fontId="22" fillId="0" borderId="48" xfId="0" applyFont="1" applyBorder="1" applyAlignment="1" applyProtection="1">
      <alignment horizontal="center" vertical="center" shrinkToFit="1"/>
      <protection locked="0"/>
    </xf>
    <xf numFmtId="38" fontId="15" fillId="0" borderId="48" xfId="1" applyFont="1" applyBorder="1" applyAlignment="1" applyProtection="1">
      <alignment vertical="center" shrinkToFit="1"/>
      <protection locked="0"/>
    </xf>
    <xf numFmtId="0" fontId="11" fillId="0" borderId="48" xfId="0" applyFont="1" applyBorder="1" applyAlignment="1" applyProtection="1">
      <alignment vertical="center" shrinkToFit="1"/>
      <protection locked="0"/>
    </xf>
    <xf numFmtId="49" fontId="15" fillId="0" borderId="48" xfId="0" applyNumberFormat="1" applyFont="1" applyBorder="1" applyAlignment="1" applyProtection="1">
      <alignment horizontal="center" vertical="center" shrinkToFit="1"/>
      <protection locked="0"/>
    </xf>
    <xf numFmtId="49" fontId="15" fillId="0" borderId="215" xfId="0" applyNumberFormat="1" applyFont="1" applyBorder="1" applyAlignment="1" applyProtection="1">
      <alignment horizontal="center" vertical="center" shrinkToFit="1"/>
      <protection locked="0"/>
    </xf>
    <xf numFmtId="0" fontId="11" fillId="0" borderId="51" xfId="0" applyFont="1" applyBorder="1" applyAlignment="1" applyProtection="1">
      <alignment vertical="center" shrinkToFit="1"/>
      <protection locked="0"/>
    </xf>
    <xf numFmtId="0" fontId="11" fillId="0" borderId="171" xfId="0" applyFont="1" applyBorder="1" applyAlignment="1" applyProtection="1">
      <alignment vertical="center" shrinkToFit="1"/>
      <protection locked="0"/>
    </xf>
    <xf numFmtId="38" fontId="15" fillId="0" borderId="169" xfId="1" applyFont="1" applyBorder="1" applyAlignment="1" applyProtection="1">
      <alignment vertical="center" shrinkToFit="1"/>
      <protection locked="0"/>
    </xf>
    <xf numFmtId="0" fontId="11" fillId="0" borderId="169" xfId="0" applyFont="1" applyBorder="1" applyAlignment="1" applyProtection="1">
      <alignment vertical="center" shrinkToFit="1"/>
      <protection locked="0"/>
    </xf>
    <xf numFmtId="49" fontId="15" fillId="0" borderId="169" xfId="0" applyNumberFormat="1" applyFont="1" applyBorder="1" applyAlignment="1" applyProtection="1">
      <alignment horizontal="center" vertical="center" shrinkToFit="1"/>
      <protection locked="0"/>
    </xf>
    <xf numFmtId="49" fontId="15" fillId="0" borderId="289" xfId="0" applyNumberFormat="1" applyFont="1" applyBorder="1" applyAlignment="1" applyProtection="1">
      <alignment horizontal="center" vertical="center" shrinkToFit="1"/>
      <protection locked="0"/>
    </xf>
    <xf numFmtId="0" fontId="11" fillId="0" borderId="172" xfId="0" applyFont="1" applyBorder="1" applyAlignment="1" applyProtection="1">
      <alignment vertical="center" shrinkToFit="1"/>
      <protection locked="0"/>
    </xf>
    <xf numFmtId="0" fontId="11" fillId="0" borderId="58" xfId="0" applyFont="1" applyBorder="1" applyAlignment="1" applyProtection="1">
      <alignment vertical="center" shrinkToFit="1"/>
      <protection locked="0"/>
    </xf>
    <xf numFmtId="0" fontId="22" fillId="0" borderId="54" xfId="0" applyFont="1" applyBorder="1" applyAlignment="1" applyProtection="1">
      <alignment horizontal="center" vertical="center" shrinkToFit="1"/>
      <protection locked="0"/>
    </xf>
    <xf numFmtId="38" fontId="15" fillId="0" borderId="54" xfId="1" applyFont="1" applyBorder="1" applyAlignment="1" applyProtection="1">
      <alignment vertical="center" shrinkToFit="1"/>
      <protection locked="0"/>
    </xf>
    <xf numFmtId="0" fontId="11" fillId="0" borderId="54" xfId="0" applyFont="1" applyBorder="1" applyAlignment="1" applyProtection="1">
      <alignment vertical="center" shrinkToFit="1"/>
      <protection locked="0"/>
    </xf>
    <xf numFmtId="49" fontId="15" fillId="0" borderId="54" xfId="0" applyNumberFormat="1" applyFont="1" applyBorder="1" applyAlignment="1" applyProtection="1">
      <alignment horizontal="center" vertical="center" shrinkToFit="1"/>
      <protection locked="0"/>
    </xf>
    <xf numFmtId="49" fontId="15" fillId="0" borderId="216" xfId="0" applyNumberFormat="1" applyFont="1" applyBorder="1" applyAlignment="1" applyProtection="1">
      <alignment horizontal="center" vertical="center" shrinkToFit="1"/>
      <protection locked="0"/>
    </xf>
    <xf numFmtId="0" fontId="11" fillId="0" borderId="57" xfId="0" applyFont="1" applyBorder="1" applyAlignment="1" applyProtection="1">
      <alignment vertical="center" shrinkToFit="1"/>
      <protection locked="0"/>
    </xf>
    <xf numFmtId="0" fontId="11" fillId="0" borderId="44" xfId="0" applyFont="1" applyBorder="1" applyAlignment="1" applyProtection="1">
      <alignment horizontal="left" vertical="center" shrinkToFit="1"/>
      <protection locked="0"/>
    </xf>
    <xf numFmtId="0" fontId="11" fillId="0" borderId="42" xfId="0" applyFont="1" applyBorder="1" applyAlignment="1" applyProtection="1">
      <alignment horizontal="left" vertical="center" shrinkToFit="1"/>
      <protection locked="0"/>
    </xf>
    <xf numFmtId="38" fontId="15" fillId="0" borderId="42" xfId="1" applyFont="1" applyBorder="1" applyAlignment="1" applyProtection="1">
      <alignment vertical="center" shrinkToFit="1"/>
      <protection locked="0"/>
    </xf>
    <xf numFmtId="0" fontId="11" fillId="0" borderId="42" xfId="0" applyFont="1" applyBorder="1" applyAlignment="1" applyProtection="1">
      <alignment vertical="center" shrinkToFit="1"/>
      <protection locked="0"/>
    </xf>
    <xf numFmtId="49" fontId="15" fillId="0" borderId="42" xfId="0" applyNumberFormat="1" applyFont="1" applyBorder="1" applyAlignment="1" applyProtection="1">
      <alignment horizontal="center" vertical="center" shrinkToFit="1"/>
      <protection locked="0"/>
    </xf>
    <xf numFmtId="49" fontId="15" fillId="0" borderId="214" xfId="0" applyNumberFormat="1" applyFont="1" applyBorder="1" applyAlignment="1" applyProtection="1">
      <alignment horizontal="center" vertical="center" shrinkToFit="1"/>
      <protection locked="0"/>
    </xf>
    <xf numFmtId="0" fontId="11" fillId="0" borderId="45" xfId="0" applyFont="1" applyBorder="1" applyAlignment="1" applyProtection="1">
      <alignment vertical="center" shrinkToFit="1"/>
      <protection locked="0"/>
    </xf>
    <xf numFmtId="0" fontId="11" fillId="0" borderId="223" xfId="0" applyFont="1" applyBorder="1" applyAlignment="1" applyProtection="1">
      <alignment horizontal="left" vertical="center" shrinkToFit="1"/>
      <protection locked="0"/>
    </xf>
    <xf numFmtId="0" fontId="11" fillId="0" borderId="224" xfId="0" applyFont="1" applyBorder="1" applyAlignment="1" applyProtection="1">
      <alignment horizontal="left" vertical="center" shrinkToFit="1"/>
      <protection locked="0"/>
    </xf>
    <xf numFmtId="38" fontId="15" fillId="0" borderId="224" xfId="1" applyFont="1" applyBorder="1" applyAlignment="1" applyProtection="1">
      <alignment vertical="center" shrinkToFit="1"/>
      <protection locked="0"/>
    </xf>
    <xf numFmtId="0" fontId="11" fillId="0" borderId="224" xfId="0" applyFont="1" applyBorder="1" applyAlignment="1" applyProtection="1">
      <alignment vertical="center" shrinkToFit="1"/>
      <protection locked="0"/>
    </xf>
    <xf numFmtId="49" fontId="15" fillId="0" borderId="224" xfId="0" applyNumberFormat="1" applyFont="1" applyBorder="1" applyAlignment="1" applyProtection="1">
      <alignment horizontal="center" vertical="center" shrinkToFit="1"/>
      <protection locked="0"/>
    </xf>
    <xf numFmtId="49" fontId="15" fillId="0" borderId="291" xfId="0" applyNumberFormat="1" applyFont="1" applyBorder="1" applyAlignment="1" applyProtection="1">
      <alignment horizontal="center" vertical="center" shrinkToFit="1"/>
      <protection locked="0"/>
    </xf>
    <xf numFmtId="0" fontId="11" fillId="0" borderId="225" xfId="0" applyFont="1" applyBorder="1" applyAlignment="1" applyProtection="1">
      <alignment vertical="center" shrinkToFit="1"/>
      <protection locked="0"/>
    </xf>
    <xf numFmtId="0" fontId="31" fillId="0" borderId="4" xfId="0" applyFont="1" applyFill="1" applyBorder="1" applyAlignment="1" applyProtection="1">
      <alignment horizontal="left" vertical="center" shrinkToFit="1"/>
    </xf>
    <xf numFmtId="0" fontId="12" fillId="0" borderId="16" xfId="0" applyFont="1" applyBorder="1" applyAlignment="1" applyProtection="1">
      <alignment horizontal="center" vertical="center"/>
    </xf>
    <xf numFmtId="0" fontId="31" fillId="0" borderId="21" xfId="0" applyFont="1" applyBorder="1" applyAlignment="1" applyProtection="1">
      <alignment vertical="center"/>
    </xf>
    <xf numFmtId="0" fontId="31" fillId="0" borderId="4" xfId="0" applyFont="1" applyBorder="1" applyAlignment="1" applyProtection="1">
      <alignment vertical="center"/>
    </xf>
    <xf numFmtId="0" fontId="38" fillId="0" borderId="4" xfId="0" applyFont="1" applyFill="1" applyBorder="1" applyAlignment="1" applyProtection="1">
      <alignment horizontal="center" vertical="center" shrinkToFit="1"/>
      <protection locked="0"/>
    </xf>
    <xf numFmtId="0" fontId="31" fillId="0" borderId="4" xfId="0" applyFont="1" applyFill="1" applyBorder="1" applyAlignment="1" applyProtection="1">
      <alignment horizontal="left" vertical="center"/>
    </xf>
    <xf numFmtId="0" fontId="31" fillId="0" borderId="7" xfId="0" applyFont="1" applyBorder="1" applyAlignment="1" applyProtection="1">
      <alignment vertical="center"/>
    </xf>
    <xf numFmtId="0" fontId="26" fillId="0" borderId="21" xfId="0" applyFont="1" applyBorder="1" applyAlignment="1" applyProtection="1">
      <alignment horizontal="center" vertical="center"/>
    </xf>
    <xf numFmtId="0" fontId="26" fillId="0" borderId="7" xfId="0" applyFont="1" applyBorder="1" applyAlignment="1" applyProtection="1">
      <alignment horizontal="center" vertical="center"/>
    </xf>
    <xf numFmtId="0" fontId="31" fillId="0" borderId="16" xfId="0" applyFont="1" applyBorder="1" applyAlignment="1" applyProtection="1">
      <alignment vertical="center"/>
    </xf>
    <xf numFmtId="0" fontId="11" fillId="0" borderId="29" xfId="0" applyFont="1" applyBorder="1" applyAlignment="1" applyProtection="1">
      <alignment horizontal="left" vertical="center"/>
    </xf>
    <xf numFmtId="0" fontId="11" fillId="0" borderId="31" xfId="0" applyFont="1" applyBorder="1" applyAlignment="1" applyProtection="1">
      <alignment horizontal="left" vertical="center"/>
    </xf>
    <xf numFmtId="0" fontId="12" fillId="0" borderId="7" xfId="0" applyFont="1" applyBorder="1" applyAlignment="1" applyProtection="1">
      <alignment horizontal="center" vertical="center"/>
    </xf>
    <xf numFmtId="0" fontId="12" fillId="0" borderId="21" xfId="0" applyFont="1" applyBorder="1" applyAlignment="1" applyProtection="1">
      <alignment horizontal="center" vertical="center"/>
    </xf>
    <xf numFmtId="0" fontId="18" fillId="0" borderId="0" xfId="0" applyFont="1" applyAlignment="1" applyProtection="1">
      <alignment horizontal="left" vertical="center"/>
    </xf>
    <xf numFmtId="0" fontId="11" fillId="0" borderId="4" xfId="0" applyFont="1" applyBorder="1" applyAlignment="1" applyProtection="1">
      <alignment horizontal="center" vertical="center"/>
    </xf>
    <xf numFmtId="0" fontId="11" fillId="0" borderId="59" xfId="0" applyFont="1" applyBorder="1" applyAlignment="1" applyProtection="1">
      <alignment horizontal="center" vertical="center"/>
    </xf>
    <xf numFmtId="0" fontId="31" fillId="0" borderId="124" xfId="0" applyFont="1" applyFill="1" applyBorder="1" applyAlignment="1" applyProtection="1">
      <alignment horizontal="center" vertical="center"/>
    </xf>
    <xf numFmtId="0" fontId="31" fillId="0" borderId="124" xfId="0" applyNumberFormat="1" applyFont="1" applyFill="1" applyBorder="1" applyAlignment="1" applyProtection="1">
      <alignment vertical="center" shrinkToFit="1"/>
    </xf>
    <xf numFmtId="0" fontId="31" fillId="0" borderId="4" xfId="0" applyNumberFormat="1" applyFont="1" applyFill="1" applyBorder="1" applyAlignment="1" applyProtection="1">
      <alignment vertical="center" shrinkToFit="1"/>
    </xf>
    <xf numFmtId="0" fontId="31" fillId="0" borderId="7" xfId="0" applyFont="1" applyFill="1" applyBorder="1" applyAlignment="1" applyProtection="1">
      <alignment horizontal="center" vertical="center"/>
    </xf>
    <xf numFmtId="0" fontId="31" fillId="0" borderId="7" xfId="0" applyNumberFormat="1" applyFont="1" applyFill="1" applyBorder="1" applyAlignment="1" applyProtection="1">
      <alignment vertical="center" shrinkToFit="1"/>
    </xf>
    <xf numFmtId="0" fontId="31" fillId="0" borderId="21" xfId="0" applyFont="1" applyFill="1" applyBorder="1" applyAlignment="1" applyProtection="1">
      <alignment horizontal="center" vertical="center"/>
    </xf>
    <xf numFmtId="0" fontId="31" fillId="0" borderId="21" xfId="0" applyNumberFormat="1" applyFont="1" applyFill="1" applyBorder="1" applyAlignment="1" applyProtection="1">
      <alignment vertical="center" shrinkToFit="1"/>
    </xf>
    <xf numFmtId="0" fontId="31" fillId="0" borderId="4" xfId="0" applyFont="1" applyBorder="1" applyAlignment="1" applyProtection="1">
      <alignment horizontal="center" vertical="center"/>
    </xf>
    <xf numFmtId="0" fontId="31" fillId="0" borderId="21" xfId="0" applyFont="1" applyFill="1" applyBorder="1" applyAlignment="1" applyProtection="1">
      <alignment horizontal="center" vertical="center"/>
      <protection locked="0"/>
    </xf>
    <xf numFmtId="0" fontId="31" fillId="0" borderId="4" xfId="0" applyFont="1" applyFill="1" applyBorder="1" applyAlignment="1" applyProtection="1">
      <alignment horizontal="center" vertical="center"/>
      <protection locked="0"/>
    </xf>
    <xf numFmtId="0" fontId="31" fillId="0" borderId="16" xfId="0" applyFont="1" applyFill="1" applyBorder="1" applyAlignment="1" applyProtection="1">
      <alignment horizontal="center" vertical="center"/>
      <protection locked="0"/>
    </xf>
    <xf numFmtId="0" fontId="31" fillId="0" borderId="16" xfId="0" applyNumberFormat="1" applyFont="1" applyFill="1" applyBorder="1" applyAlignment="1" applyProtection="1">
      <alignment vertical="center" shrinkToFit="1"/>
    </xf>
    <xf numFmtId="0" fontId="31" fillId="0" borderId="2" xfId="0" applyFont="1" applyFill="1" applyBorder="1" applyAlignment="1" applyProtection="1">
      <alignment horizontal="center" vertical="center"/>
      <protection locked="0"/>
    </xf>
    <xf numFmtId="0" fontId="31" fillId="0" borderId="2" xfId="0" applyNumberFormat="1" applyFont="1" applyFill="1" applyBorder="1" applyAlignment="1" applyProtection="1">
      <alignment vertical="center" shrinkToFit="1"/>
    </xf>
    <xf numFmtId="0" fontId="31" fillId="0" borderId="125" xfId="0" applyFont="1" applyFill="1" applyBorder="1" applyAlignment="1" applyProtection="1">
      <alignment horizontal="center" vertical="center"/>
    </xf>
    <xf numFmtId="0" fontId="31" fillId="0" borderId="125" xfId="0" applyNumberFormat="1" applyFont="1" applyFill="1" applyBorder="1" applyAlignment="1" applyProtection="1">
      <alignment vertical="center" shrinkToFit="1"/>
    </xf>
    <xf numFmtId="0" fontId="31" fillId="0" borderId="161" xfId="0" applyFont="1" applyFill="1" applyBorder="1" applyAlignment="1" applyProtection="1">
      <alignment horizontal="center" vertical="center"/>
    </xf>
    <xf numFmtId="0" fontId="31" fillId="0" borderId="161" xfId="0" applyNumberFormat="1" applyFont="1" applyFill="1" applyBorder="1" applyAlignment="1" applyProtection="1">
      <alignment vertical="center" shrinkToFit="1"/>
    </xf>
    <xf numFmtId="0" fontId="31" fillId="0" borderId="15" xfId="0" applyNumberFormat="1" applyFont="1" applyFill="1" applyBorder="1" applyAlignment="1" applyProtection="1">
      <alignment vertical="center" shrinkToFit="1"/>
    </xf>
    <xf numFmtId="0" fontId="19" fillId="0" borderId="124" xfId="0" applyFont="1" applyFill="1" applyBorder="1" applyAlignment="1" applyProtection="1">
      <alignment horizontal="left" vertical="center" shrinkToFit="1"/>
    </xf>
    <xf numFmtId="0" fontId="19" fillId="0" borderId="4" xfId="0" applyFont="1" applyFill="1" applyBorder="1" applyAlignment="1" applyProtection="1">
      <alignment horizontal="left" vertical="center" shrinkToFit="1"/>
    </xf>
    <xf numFmtId="0" fontId="19" fillId="0" borderId="21" xfId="0" applyFont="1" applyFill="1" applyBorder="1" applyAlignment="1" applyProtection="1">
      <alignment horizontal="left" vertical="center" shrinkToFit="1"/>
    </xf>
    <xf numFmtId="0" fontId="19" fillId="0" borderId="2" xfId="0" applyFont="1" applyFill="1" applyBorder="1" applyAlignment="1" applyProtection="1">
      <alignment horizontal="left" vertical="center" shrinkToFit="1"/>
    </xf>
    <xf numFmtId="0" fontId="19" fillId="0" borderId="161" xfId="0" applyFont="1" applyFill="1" applyBorder="1" applyAlignment="1" applyProtection="1">
      <alignment horizontal="left" vertical="center" shrinkToFit="1"/>
    </xf>
    <xf numFmtId="0" fontId="31" fillId="0" borderId="7" xfId="0" applyFont="1" applyFill="1" applyBorder="1" applyAlignment="1" applyProtection="1">
      <alignment horizontal="center" vertical="center"/>
      <protection locked="0"/>
    </xf>
    <xf numFmtId="0" fontId="19" fillId="0" borderId="15" xfId="0" applyFont="1" applyFill="1" applyBorder="1" applyAlignment="1" applyProtection="1">
      <alignment horizontal="left" vertical="center" shrinkToFit="1"/>
    </xf>
    <xf numFmtId="0" fontId="31" fillId="0" borderId="16" xfId="0" applyFont="1" applyFill="1" applyBorder="1" applyAlignment="1" applyProtection="1">
      <alignment horizontal="center" vertical="center"/>
    </xf>
    <xf numFmtId="0" fontId="31" fillId="0" borderId="15" xfId="0" applyFont="1" applyFill="1" applyBorder="1" applyAlignment="1" applyProtection="1">
      <alignment horizontal="center" vertical="center"/>
    </xf>
    <xf numFmtId="0" fontId="11" fillId="0" borderId="29" xfId="0" applyFont="1" applyBorder="1" applyAlignment="1" applyProtection="1">
      <alignment vertical="center" textRotation="255"/>
    </xf>
    <xf numFmtId="0" fontId="31" fillId="0" borderId="29" xfId="0" applyNumberFormat="1" applyFont="1" applyFill="1" applyBorder="1" applyAlignment="1" applyProtection="1">
      <alignment vertical="center" shrinkToFit="1"/>
    </xf>
    <xf numFmtId="0" fontId="19" fillId="0" borderId="29" xfId="0" applyFont="1" applyFill="1" applyBorder="1" applyAlignment="1" applyProtection="1">
      <alignment horizontal="left" vertical="center" shrinkToFit="1"/>
    </xf>
    <xf numFmtId="0" fontId="11" fillId="0" borderId="15" xfId="0" applyFont="1" applyBorder="1" applyAlignment="1" applyProtection="1">
      <alignment vertical="center" textRotation="255"/>
    </xf>
    <xf numFmtId="0" fontId="23" fillId="0" borderId="21" xfId="0" applyFont="1" applyFill="1" applyBorder="1" applyAlignment="1" applyProtection="1">
      <alignment horizontal="center" vertical="center"/>
    </xf>
    <xf numFmtId="0" fontId="23" fillId="0" borderId="21" xfId="0" applyFont="1" applyFill="1" applyBorder="1" applyAlignment="1" applyProtection="1">
      <alignment vertical="center" shrinkToFit="1"/>
    </xf>
    <xf numFmtId="0" fontId="25" fillId="0" borderId="10" xfId="0" applyFont="1" applyFill="1" applyBorder="1" applyAlignment="1" applyProtection="1">
      <alignment horizontal="center" vertical="center" shrinkToFit="1"/>
    </xf>
    <xf numFmtId="0" fontId="18" fillId="0" borderId="10" xfId="0" applyFont="1" applyFill="1" applyBorder="1" applyAlignment="1" applyProtection="1">
      <alignment horizontal="center" vertical="center" shrinkToFit="1"/>
    </xf>
    <xf numFmtId="0" fontId="18" fillId="0" borderId="12" xfId="0" applyFont="1" applyFill="1" applyBorder="1" applyAlignment="1" applyProtection="1">
      <alignment horizontal="center" vertical="center" shrinkToFit="1"/>
    </xf>
    <xf numFmtId="0" fontId="18" fillId="0" borderId="30" xfId="0" applyFont="1" applyFill="1" applyBorder="1" applyAlignment="1" applyProtection="1">
      <alignment horizontal="center" vertical="center" shrinkToFit="1"/>
    </xf>
    <xf numFmtId="0" fontId="11" fillId="0" borderId="30" xfId="0" applyFont="1" applyFill="1" applyBorder="1" applyAlignment="1" applyProtection="1">
      <alignment vertical="center"/>
    </xf>
    <xf numFmtId="0" fontId="38" fillId="0" borderId="21" xfId="0" applyFont="1" applyFill="1" applyBorder="1" applyAlignment="1" applyProtection="1">
      <alignment horizontal="center" vertical="center" shrinkToFit="1"/>
    </xf>
    <xf numFmtId="0" fontId="31" fillId="0" borderId="21" xfId="0" applyFont="1" applyFill="1" applyBorder="1" applyAlignment="1" applyProtection="1">
      <alignment vertical="center"/>
    </xf>
    <xf numFmtId="0" fontId="38" fillId="0" borderId="4" xfId="0" applyFont="1" applyFill="1" applyBorder="1" applyAlignment="1" applyProtection="1">
      <alignment horizontal="center" vertical="center" shrinkToFit="1"/>
    </xf>
    <xf numFmtId="0" fontId="31" fillId="0" borderId="4" xfId="0" applyFont="1" applyFill="1" applyBorder="1" applyAlignment="1" applyProtection="1">
      <alignment vertical="center"/>
    </xf>
    <xf numFmtId="0" fontId="38" fillId="0" borderId="16" xfId="0" applyFont="1" applyFill="1" applyBorder="1" applyAlignment="1" applyProtection="1">
      <alignment horizontal="center" vertical="center" shrinkToFit="1"/>
    </xf>
    <xf numFmtId="0" fontId="31" fillId="0" borderId="16" xfId="0" applyFont="1" applyFill="1" applyBorder="1" applyAlignment="1" applyProtection="1">
      <alignment vertical="center"/>
    </xf>
    <xf numFmtId="0" fontId="38" fillId="0" borderId="7" xfId="0" applyFont="1" applyFill="1" applyBorder="1" applyAlignment="1" applyProtection="1">
      <alignment horizontal="center" vertical="center" shrinkToFit="1"/>
    </xf>
    <xf numFmtId="0" fontId="31" fillId="0" borderId="7" xfId="0" applyFont="1" applyFill="1" applyBorder="1" applyAlignment="1" applyProtection="1">
      <alignment vertical="center"/>
    </xf>
    <xf numFmtId="0" fontId="18" fillId="0" borderId="29" xfId="0" applyFont="1" applyFill="1" applyBorder="1" applyAlignment="1" applyProtection="1">
      <alignment horizontal="center" vertical="center" shrinkToFit="1"/>
    </xf>
    <xf numFmtId="0" fontId="11" fillId="0" borderId="7" xfId="0" applyFont="1" applyFill="1" applyBorder="1" applyAlignment="1" applyProtection="1">
      <alignment horizontal="left" vertical="center"/>
    </xf>
    <xf numFmtId="0" fontId="11" fillId="0" borderId="21" xfId="0" applyFont="1" applyFill="1" applyBorder="1" applyAlignment="1" applyProtection="1">
      <alignment horizontal="left" vertical="center"/>
    </xf>
    <xf numFmtId="0" fontId="11" fillId="0" borderId="30" xfId="0" applyFont="1" applyFill="1" applyBorder="1" applyAlignment="1" applyProtection="1">
      <alignment horizontal="left" vertical="center"/>
    </xf>
    <xf numFmtId="0" fontId="31" fillId="0" borderId="161" xfId="0" applyFont="1" applyFill="1" applyBorder="1" applyAlignment="1" applyProtection="1">
      <alignment horizontal="left" vertical="center"/>
    </xf>
    <xf numFmtId="0" fontId="20" fillId="0" borderId="120" xfId="0" applyFont="1" applyFill="1" applyBorder="1" applyAlignment="1" applyProtection="1">
      <alignment horizontal="center" vertical="center"/>
    </xf>
    <xf numFmtId="0" fontId="20" fillId="0" borderId="317" xfId="0" applyFont="1" applyFill="1" applyBorder="1" applyAlignment="1" applyProtection="1">
      <alignment horizontal="center" vertical="center"/>
    </xf>
    <xf numFmtId="0" fontId="18" fillId="0" borderId="0" xfId="0" applyFont="1" applyFill="1" applyBorder="1" applyAlignment="1" applyProtection="1">
      <alignment horizontal="left" vertical="center" indent="1" shrinkToFit="1"/>
    </xf>
    <xf numFmtId="0" fontId="23" fillId="0" borderId="2" xfId="0" applyFont="1" applyFill="1" applyBorder="1" applyAlignment="1" applyProtection="1">
      <alignment horizontal="center" vertical="center"/>
    </xf>
    <xf numFmtId="0" fontId="23" fillId="0" borderId="2" xfId="0" applyFont="1" applyFill="1" applyBorder="1" applyAlignment="1" applyProtection="1">
      <alignment vertical="center" shrinkToFit="1"/>
    </xf>
    <xf numFmtId="38" fontId="11" fillId="2" borderId="124" xfId="1" applyFont="1" applyFill="1" applyBorder="1" applyAlignment="1" applyProtection="1">
      <alignment horizontal="right" vertical="center"/>
      <protection locked="0"/>
    </xf>
    <xf numFmtId="0" fontId="23" fillId="0" borderId="7" xfId="0" applyFont="1" applyFill="1" applyBorder="1" applyAlignment="1" applyProtection="1">
      <alignment horizontal="center" vertical="center"/>
    </xf>
    <xf numFmtId="0" fontId="23" fillId="0" borderId="7" xfId="0" applyFont="1" applyFill="1" applyBorder="1" applyAlignment="1" applyProtection="1">
      <alignment vertical="center" shrinkToFit="1"/>
    </xf>
    <xf numFmtId="38" fontId="11" fillId="2" borderId="7" xfId="1" applyFont="1" applyFill="1" applyBorder="1" applyAlignment="1" applyProtection="1">
      <alignment horizontal="right" vertical="center"/>
      <protection locked="0"/>
    </xf>
    <xf numFmtId="0" fontId="18" fillId="0" borderId="20" xfId="0" applyFont="1" applyFill="1" applyBorder="1" applyAlignment="1" applyProtection="1">
      <alignment horizontal="center" vertical="center" shrinkToFit="1"/>
    </xf>
    <xf numFmtId="0" fontId="18" fillId="0" borderId="324" xfId="0" applyFont="1" applyFill="1" applyBorder="1" applyAlignment="1" applyProtection="1">
      <alignment horizontal="center" vertical="center" shrinkToFit="1"/>
    </xf>
    <xf numFmtId="0" fontId="18" fillId="0" borderId="1" xfId="0" applyFont="1" applyFill="1" applyBorder="1" applyAlignment="1" applyProtection="1">
      <alignment horizontal="center" vertical="center" shrinkToFit="1"/>
    </xf>
    <xf numFmtId="0" fontId="18" fillId="0" borderId="3" xfId="0" applyFont="1" applyFill="1" applyBorder="1" applyAlignment="1" applyProtection="1">
      <alignment horizontal="center" vertical="center" shrinkToFit="1"/>
    </xf>
    <xf numFmtId="0" fontId="40" fillId="0" borderId="3" xfId="0" applyFont="1" applyFill="1" applyBorder="1" applyAlignment="1" applyProtection="1">
      <alignment horizontal="center" vertical="center" shrinkToFit="1"/>
    </xf>
    <xf numFmtId="0" fontId="38" fillId="0" borderId="3" xfId="0" applyFont="1" applyFill="1" applyBorder="1" applyAlignment="1" applyProtection="1">
      <alignment horizontal="center" vertical="center" shrinkToFit="1"/>
    </xf>
    <xf numFmtId="0" fontId="18" fillId="0" borderId="325" xfId="0" applyFont="1" applyFill="1" applyBorder="1" applyAlignment="1" applyProtection="1">
      <alignment horizontal="center" vertical="center" shrinkToFit="1"/>
    </xf>
    <xf numFmtId="0" fontId="40" fillId="0" borderId="324" xfId="0" applyFont="1" applyFill="1" applyBorder="1" applyAlignment="1" applyProtection="1">
      <alignment horizontal="center" vertical="center" shrinkToFit="1"/>
    </xf>
    <xf numFmtId="0" fontId="18" fillId="0" borderId="327" xfId="0" applyFont="1" applyFill="1" applyBorder="1" applyAlignment="1" applyProtection="1">
      <alignment horizontal="center" vertical="center" shrinkToFit="1"/>
    </xf>
    <xf numFmtId="0" fontId="38" fillId="0" borderId="327" xfId="0" applyFont="1" applyFill="1" applyBorder="1" applyAlignment="1" applyProtection="1">
      <alignment horizontal="center" vertical="center" shrinkToFit="1"/>
    </xf>
    <xf numFmtId="0" fontId="38" fillId="0" borderId="331" xfId="0" applyFont="1" applyFill="1" applyBorder="1" applyAlignment="1" applyProtection="1">
      <alignment horizontal="center" vertical="center" shrinkToFit="1"/>
    </xf>
    <xf numFmtId="0" fontId="11" fillId="0" borderId="132" xfId="0" applyFont="1" applyBorder="1" applyProtection="1">
      <alignment vertical="center"/>
    </xf>
    <xf numFmtId="0" fontId="11" fillId="0" borderId="307" xfId="0" applyFont="1" applyBorder="1" applyProtection="1">
      <alignment vertical="center"/>
    </xf>
    <xf numFmtId="0" fontId="11" fillId="0" borderId="277" xfId="0" applyFont="1" applyBorder="1" applyAlignment="1" applyProtection="1">
      <alignment vertical="center"/>
    </xf>
    <xf numFmtId="0" fontId="11" fillId="0" borderId="132" xfId="0" applyFont="1" applyBorder="1" applyAlignment="1" applyProtection="1">
      <alignment vertical="center"/>
    </xf>
    <xf numFmtId="0" fontId="11" fillId="0" borderId="136" xfId="0" applyFont="1" applyBorder="1" applyAlignment="1" applyProtection="1">
      <alignment vertical="center"/>
    </xf>
    <xf numFmtId="0" fontId="11" fillId="0" borderId="296" xfId="0" applyFont="1" applyBorder="1" applyAlignment="1" applyProtection="1">
      <alignment vertical="center"/>
    </xf>
    <xf numFmtId="0" fontId="11" fillId="0" borderId="295" xfId="0" applyFont="1" applyBorder="1" applyAlignment="1" applyProtection="1">
      <alignment vertical="center"/>
    </xf>
    <xf numFmtId="0" fontId="11" fillId="0" borderId="297" xfId="0" applyFont="1" applyBorder="1" applyAlignment="1" applyProtection="1">
      <alignment vertical="center"/>
    </xf>
    <xf numFmtId="0" fontId="31" fillId="0" borderId="297" xfId="0" applyFont="1" applyBorder="1" applyAlignment="1" applyProtection="1">
      <alignment horizontal="left" vertical="center"/>
    </xf>
    <xf numFmtId="0" fontId="31" fillId="0" borderId="132" xfId="0" applyFont="1" applyBorder="1" applyAlignment="1" applyProtection="1">
      <alignment horizontal="left" vertical="center"/>
    </xf>
    <xf numFmtId="0" fontId="11" fillId="0" borderId="307" xfId="0" applyFont="1" applyBorder="1" applyAlignment="1" applyProtection="1">
      <alignment horizontal="left" vertical="center"/>
    </xf>
    <xf numFmtId="0" fontId="40" fillId="0" borderId="322" xfId="0" applyFont="1" applyFill="1" applyBorder="1" applyAlignment="1" applyProtection="1">
      <alignment horizontal="center" vertical="center" shrinkToFit="1"/>
    </xf>
    <xf numFmtId="38" fontId="11" fillId="0" borderId="60" xfId="1" applyFont="1" applyBorder="1" applyAlignment="1" applyProtection="1">
      <alignment horizontal="right" vertical="center"/>
    </xf>
    <xf numFmtId="0" fontId="11" fillId="0" borderId="16" xfId="0" applyFont="1" applyBorder="1" applyAlignment="1" applyProtection="1">
      <alignment vertical="center" shrinkToFit="1"/>
    </xf>
    <xf numFmtId="0" fontId="23" fillId="0" borderId="30" xfId="0" applyFont="1" applyFill="1" applyBorder="1" applyAlignment="1" applyProtection="1">
      <alignment horizontal="center" vertical="center"/>
    </xf>
    <xf numFmtId="0" fontId="23" fillId="0" borderId="30" xfId="0" applyFont="1" applyFill="1" applyBorder="1" applyAlignment="1" applyProtection="1">
      <alignment vertical="center" shrinkToFit="1"/>
    </xf>
    <xf numFmtId="38" fontId="11" fillId="2" borderId="30" xfId="1" applyFont="1" applyFill="1" applyBorder="1" applyAlignment="1" applyProtection="1">
      <alignment horizontal="right" vertical="center"/>
      <protection locked="0"/>
    </xf>
    <xf numFmtId="0" fontId="31" fillId="0" borderId="2" xfId="0" applyFont="1" applyFill="1" applyBorder="1" applyAlignment="1" applyProtection="1">
      <alignment vertical="center"/>
    </xf>
    <xf numFmtId="0" fontId="31" fillId="0" borderId="124" xfId="0" applyFont="1" applyFill="1" applyBorder="1" applyAlignment="1" applyProtection="1">
      <alignment horizontal="left" vertical="center" shrinkToFit="1"/>
    </xf>
    <xf numFmtId="0" fontId="31" fillId="0" borderId="16" xfId="0" applyFont="1" applyFill="1" applyBorder="1" applyAlignment="1" applyProtection="1">
      <alignment horizontal="left" vertical="center" shrinkToFit="1"/>
    </xf>
    <xf numFmtId="0" fontId="31" fillId="0" borderId="21" xfId="0" applyFont="1" applyFill="1" applyBorder="1" applyAlignment="1" applyProtection="1">
      <alignment horizontal="left" vertical="center" shrinkToFit="1"/>
    </xf>
    <xf numFmtId="0" fontId="31" fillId="0" borderId="2" xfId="0" applyFont="1" applyFill="1" applyBorder="1" applyAlignment="1" applyProtection="1">
      <alignment horizontal="center" vertical="center"/>
    </xf>
    <xf numFmtId="0" fontId="31" fillId="0" borderId="2" xfId="0" applyFont="1" applyFill="1" applyBorder="1" applyAlignment="1" applyProtection="1">
      <alignment horizontal="left" vertical="center" shrinkToFit="1"/>
    </xf>
    <xf numFmtId="0" fontId="31" fillId="0" borderId="4" xfId="0" applyFont="1" applyBorder="1" applyAlignment="1" applyProtection="1">
      <alignment horizontal="left" vertical="center" shrinkToFit="1"/>
    </xf>
    <xf numFmtId="38" fontId="31" fillId="0" borderId="310" xfId="1" applyFont="1" applyFill="1" applyBorder="1" applyAlignment="1" applyProtection="1">
      <alignment horizontal="right" vertical="center"/>
    </xf>
    <xf numFmtId="0" fontId="31" fillId="0" borderId="4" xfId="0" applyFont="1" applyFill="1" applyBorder="1" applyAlignment="1" applyProtection="1">
      <alignment vertical="center" shrinkToFit="1"/>
    </xf>
    <xf numFmtId="38" fontId="31" fillId="0" borderId="292" xfId="1" applyFont="1" applyFill="1" applyBorder="1" applyAlignment="1" applyProtection="1">
      <alignment horizontal="right" vertical="center"/>
    </xf>
    <xf numFmtId="38" fontId="31" fillId="0" borderId="63" xfId="1" applyFont="1" applyFill="1" applyBorder="1" applyAlignment="1" applyProtection="1">
      <alignment horizontal="right" vertical="center"/>
    </xf>
    <xf numFmtId="0" fontId="31" fillId="0" borderId="7" xfId="0" applyFont="1" applyFill="1" applyBorder="1" applyAlignment="1" applyProtection="1">
      <alignment horizontal="left" vertical="center" shrinkToFit="1"/>
    </xf>
    <xf numFmtId="38" fontId="31" fillId="0" borderId="300" xfId="1" applyFont="1" applyFill="1" applyBorder="1" applyAlignment="1" applyProtection="1">
      <alignment horizontal="right" vertical="center"/>
    </xf>
    <xf numFmtId="0" fontId="31" fillId="0" borderId="2" xfId="0" applyFont="1" applyFill="1" applyBorder="1" applyAlignment="1" applyProtection="1">
      <alignment vertical="center" shrinkToFit="1"/>
    </xf>
    <xf numFmtId="0" fontId="31" fillId="0" borderId="7" xfId="0" applyFont="1" applyFill="1" applyBorder="1" applyAlignment="1" applyProtection="1">
      <alignment vertical="center" shrinkToFit="1"/>
    </xf>
    <xf numFmtId="38" fontId="31" fillId="0" borderId="138" xfId="1" applyFont="1" applyFill="1" applyBorder="1" applyAlignment="1" applyProtection="1">
      <alignment horizontal="right" vertical="center"/>
    </xf>
    <xf numFmtId="0" fontId="31" fillId="0" borderId="30" xfId="0" applyFont="1" applyFill="1" applyBorder="1" applyAlignment="1" applyProtection="1">
      <alignment horizontal="center" vertical="center"/>
    </xf>
    <xf numFmtId="0" fontId="31" fillId="0" borderId="31" xfId="0" applyFont="1" applyFill="1" applyBorder="1" applyAlignment="1" applyProtection="1">
      <alignment vertical="center" shrinkToFit="1"/>
    </xf>
    <xf numFmtId="0" fontId="11" fillId="0" borderId="119" xfId="0" applyFont="1" applyBorder="1" applyAlignment="1" applyProtection="1">
      <alignment vertical="center"/>
    </xf>
    <xf numFmtId="0" fontId="26" fillId="0" borderId="119" xfId="0" applyFont="1" applyBorder="1" applyAlignment="1" applyProtection="1">
      <alignment horizontal="center" vertical="center"/>
    </xf>
    <xf numFmtId="0" fontId="41" fillId="0" borderId="0" xfId="0" applyFont="1" applyAlignment="1" applyProtection="1">
      <alignment horizontal="left" vertical="center"/>
    </xf>
    <xf numFmtId="0" fontId="12" fillId="0" borderId="24" xfId="0" applyFont="1" applyBorder="1" applyAlignment="1" applyProtection="1">
      <alignment horizontal="left" vertical="center"/>
    </xf>
    <xf numFmtId="0" fontId="12" fillId="0" borderId="0" xfId="0" applyFont="1" applyBorder="1" applyAlignment="1" applyProtection="1">
      <alignment horizontal="left" vertical="center"/>
    </xf>
    <xf numFmtId="0" fontId="11" fillId="0" borderId="0" xfId="0" applyFont="1" applyBorder="1" applyAlignment="1" applyProtection="1">
      <alignment horizontal="center" vertical="center" textRotation="255"/>
    </xf>
    <xf numFmtId="38" fontId="31" fillId="0" borderId="60" xfId="0" applyNumberFormat="1" applyFont="1" applyBorder="1" applyProtection="1">
      <alignment vertical="center"/>
    </xf>
    <xf numFmtId="38" fontId="11" fillId="2" borderId="16" xfId="1" applyFont="1" applyFill="1" applyBorder="1" applyAlignment="1" applyProtection="1">
      <alignment horizontal="right" vertical="center"/>
      <protection locked="0"/>
    </xf>
    <xf numFmtId="0" fontId="31" fillId="0" borderId="125" xfId="0" applyFont="1" applyFill="1" applyBorder="1" applyAlignment="1" applyProtection="1">
      <alignment horizontal="center" vertical="center"/>
      <protection locked="0"/>
    </xf>
    <xf numFmtId="0" fontId="31" fillId="5" borderId="124" xfId="0" applyFont="1" applyFill="1" applyBorder="1" applyAlignment="1" applyProtection="1">
      <alignment horizontal="center" vertical="center"/>
    </xf>
    <xf numFmtId="0" fontId="31" fillId="5" borderId="4" xfId="0" applyFont="1" applyFill="1" applyBorder="1" applyAlignment="1" applyProtection="1">
      <alignment horizontal="center" vertical="center"/>
    </xf>
    <xf numFmtId="0" fontId="31" fillId="5" borderId="21" xfId="0" applyFont="1" applyFill="1" applyBorder="1" applyAlignment="1" applyProtection="1">
      <alignment horizontal="center" vertical="center"/>
    </xf>
    <xf numFmtId="0" fontId="31" fillId="5" borderId="161" xfId="0" applyFont="1" applyFill="1" applyBorder="1" applyAlignment="1" applyProtection="1">
      <alignment horizontal="center" vertical="center"/>
    </xf>
    <xf numFmtId="0" fontId="31" fillId="5" borderId="15" xfId="0" applyFont="1" applyFill="1" applyBorder="1" applyAlignment="1" applyProtection="1">
      <alignment horizontal="center" vertical="center"/>
    </xf>
    <xf numFmtId="0" fontId="24" fillId="5" borderId="10" xfId="0" applyFont="1" applyFill="1" applyBorder="1" applyAlignment="1" applyProtection="1">
      <alignment horizontal="center" vertical="center" shrinkToFit="1"/>
    </xf>
    <xf numFmtId="0" fontId="18" fillId="5" borderId="10" xfId="0" applyFont="1" applyFill="1" applyBorder="1" applyAlignment="1" applyProtection="1">
      <alignment horizontal="center" vertical="center" shrinkToFit="1"/>
    </xf>
    <xf numFmtId="0" fontId="39" fillId="5" borderId="11" xfId="0" applyFont="1" applyFill="1" applyBorder="1" applyAlignment="1" applyProtection="1">
      <alignment horizontal="center" vertical="center" shrinkToFit="1"/>
    </xf>
    <xf numFmtId="0" fontId="18" fillId="5" borderId="12" xfId="0" applyFont="1" applyFill="1" applyBorder="1" applyAlignment="1" applyProtection="1">
      <alignment horizontal="center" vertical="center" shrinkToFit="1"/>
    </xf>
    <xf numFmtId="0" fontId="39" fillId="5" borderId="12" xfId="0" applyFont="1" applyFill="1" applyBorder="1" applyAlignment="1" applyProtection="1">
      <alignment horizontal="center" vertical="center" shrinkToFit="1"/>
    </xf>
    <xf numFmtId="0" fontId="18" fillId="5" borderId="340" xfId="0" applyFont="1" applyFill="1" applyBorder="1" applyAlignment="1" applyProtection="1">
      <alignment horizontal="center" vertical="center" shrinkToFit="1"/>
    </xf>
    <xf numFmtId="0" fontId="18" fillId="5" borderId="21" xfId="0" applyFont="1" applyFill="1" applyBorder="1" applyAlignment="1" applyProtection="1">
      <alignment horizontal="center" vertical="center" shrinkToFit="1"/>
    </xf>
    <xf numFmtId="0" fontId="24" fillId="5" borderId="4" xfId="0" applyFont="1" applyFill="1" applyBorder="1" applyAlignment="1" applyProtection="1">
      <alignment horizontal="center" vertical="center" shrinkToFit="1"/>
    </xf>
    <xf numFmtId="0" fontId="18" fillId="5" borderId="4" xfId="0" applyFont="1" applyFill="1" applyBorder="1" applyAlignment="1" applyProtection="1">
      <alignment horizontal="center" vertical="center" shrinkToFit="1"/>
    </xf>
    <xf numFmtId="0" fontId="40" fillId="5" borderId="4" xfId="0" applyFont="1" applyFill="1" applyBorder="1" applyAlignment="1" applyProtection="1">
      <alignment horizontal="center" vertical="center" shrinkToFit="1"/>
    </xf>
    <xf numFmtId="0" fontId="18" fillId="5" borderId="7" xfId="0" applyFont="1" applyFill="1" applyBorder="1" applyAlignment="1" applyProtection="1">
      <alignment horizontal="center" vertical="center" shrinkToFit="1"/>
    </xf>
    <xf numFmtId="0" fontId="11" fillId="5" borderId="2" xfId="0" applyFont="1" applyFill="1" applyBorder="1" applyAlignment="1" applyProtection="1">
      <alignment vertical="center"/>
    </xf>
    <xf numFmtId="0" fontId="12" fillId="5" borderId="64" xfId="0" applyFont="1" applyFill="1" applyBorder="1" applyAlignment="1" applyProtection="1">
      <alignment horizontal="center" vertical="center"/>
    </xf>
    <xf numFmtId="0" fontId="26" fillId="5" borderId="11" xfId="0" applyFont="1" applyFill="1" applyBorder="1" applyAlignment="1" applyProtection="1">
      <alignment horizontal="center" vertical="center"/>
    </xf>
    <xf numFmtId="0" fontId="12" fillId="5" borderId="4" xfId="0" applyFont="1" applyFill="1" applyBorder="1" applyAlignment="1" applyProtection="1">
      <alignment horizontal="center" vertical="center"/>
    </xf>
    <xf numFmtId="0" fontId="11" fillId="5" borderId="4" xfId="0" applyFont="1" applyFill="1" applyBorder="1" applyAlignment="1" applyProtection="1">
      <alignment vertical="center"/>
    </xf>
    <xf numFmtId="0" fontId="26" fillId="5" borderId="4" xfId="0" applyFont="1" applyFill="1" applyBorder="1" applyAlignment="1" applyProtection="1">
      <alignment horizontal="center" vertical="center"/>
    </xf>
    <xf numFmtId="0" fontId="38" fillId="5" borderId="21" xfId="0" applyFont="1" applyFill="1" applyBorder="1" applyAlignment="1" applyProtection="1">
      <alignment horizontal="center" vertical="center" shrinkToFit="1"/>
    </xf>
    <xf numFmtId="0" fontId="38" fillId="5" borderId="4" xfId="0" applyFont="1" applyFill="1" applyBorder="1" applyAlignment="1" applyProtection="1">
      <alignment horizontal="center" vertical="center" shrinkToFit="1"/>
    </xf>
    <xf numFmtId="0" fontId="38" fillId="5" borderId="16" xfId="0" applyFont="1" applyFill="1" applyBorder="1" applyAlignment="1" applyProtection="1">
      <alignment horizontal="center" vertical="center" shrinkToFit="1"/>
    </xf>
    <xf numFmtId="0" fontId="38" fillId="5" borderId="7" xfId="0" applyFont="1" applyFill="1" applyBorder="1" applyAlignment="1" applyProtection="1">
      <alignment horizontal="center" vertical="center" shrinkToFit="1"/>
    </xf>
    <xf numFmtId="0" fontId="18" fillId="5" borderId="29" xfId="0" applyFont="1" applyFill="1" applyBorder="1" applyAlignment="1" applyProtection="1">
      <alignment horizontal="center" vertical="center" shrinkToFit="1"/>
    </xf>
    <xf numFmtId="0" fontId="31" fillId="5" borderId="29" xfId="0" applyFont="1" applyFill="1" applyBorder="1" applyAlignment="1" applyProtection="1">
      <alignment horizontal="center" vertical="center"/>
    </xf>
    <xf numFmtId="0" fontId="31" fillId="5" borderId="2" xfId="0" applyFont="1" applyFill="1" applyBorder="1" applyAlignment="1" applyProtection="1">
      <alignment horizontal="center" vertical="center"/>
    </xf>
    <xf numFmtId="0" fontId="3" fillId="0" borderId="124" xfId="0" applyFont="1" applyBorder="1" applyAlignment="1" applyProtection="1">
      <alignment horizontal="center" vertical="center"/>
    </xf>
    <xf numFmtId="0" fontId="3" fillId="0" borderId="295" xfId="0" applyFont="1" applyBorder="1" applyAlignment="1" applyProtection="1">
      <alignment vertical="center" shrinkToFit="1"/>
    </xf>
    <xf numFmtId="49" fontId="3" fillId="0" borderId="131" xfId="0" applyNumberFormat="1" applyFont="1" applyBorder="1" applyAlignment="1" applyProtection="1">
      <alignment horizontal="center" vertical="center"/>
    </xf>
    <xf numFmtId="0" fontId="3" fillId="0" borderId="131" xfId="0" applyFont="1" applyBorder="1" applyAlignment="1" applyProtection="1">
      <alignment vertical="center" shrinkToFit="1"/>
    </xf>
    <xf numFmtId="0" fontId="3" fillId="3" borderId="4" xfId="0" applyFont="1" applyFill="1" applyBorder="1" applyAlignment="1" applyProtection="1">
      <alignment horizontal="center" vertical="center"/>
    </xf>
    <xf numFmtId="0" fontId="3" fillId="0" borderId="132" xfId="0" applyFont="1" applyBorder="1" applyAlignment="1" applyProtection="1">
      <alignment vertical="center" shrinkToFit="1"/>
    </xf>
    <xf numFmtId="49" fontId="3" fillId="0" borderId="119" xfId="0" applyNumberFormat="1" applyFont="1" applyBorder="1" applyAlignment="1" applyProtection="1">
      <alignment horizontal="center" vertical="center"/>
    </xf>
    <xf numFmtId="0" fontId="3" fillId="0" borderId="119" xfId="0" applyFont="1" applyBorder="1" applyAlignment="1" applyProtection="1">
      <alignment vertical="center" shrinkToFit="1"/>
    </xf>
    <xf numFmtId="0" fontId="3" fillId="0" borderId="21" xfId="0" applyNumberFormat="1" applyFont="1" applyBorder="1" applyAlignment="1" applyProtection="1">
      <alignment horizontal="center" vertical="center"/>
    </xf>
    <xf numFmtId="0" fontId="3" fillId="0" borderId="21" xfId="0" applyFont="1" applyBorder="1" applyAlignment="1" applyProtection="1">
      <alignment vertical="center" shrinkToFit="1"/>
    </xf>
    <xf numFmtId="0" fontId="3" fillId="0" borderId="4" xfId="0" applyFont="1" applyBorder="1" applyAlignment="1" applyProtection="1">
      <alignment horizontal="center" vertical="center"/>
    </xf>
    <xf numFmtId="0" fontId="3" fillId="0" borderId="7" xfId="0" applyNumberFormat="1" applyFont="1" applyBorder="1" applyAlignment="1" applyProtection="1">
      <alignment horizontal="center" vertical="center"/>
    </xf>
    <xf numFmtId="0" fontId="3" fillId="0" borderId="7" xfId="0" applyFont="1" applyBorder="1" applyAlignment="1" applyProtection="1">
      <alignment vertical="center" shrinkToFit="1"/>
    </xf>
    <xf numFmtId="0" fontId="3" fillId="0" borderId="16" xfId="0" applyFont="1" applyBorder="1" applyAlignment="1" applyProtection="1">
      <alignment horizontal="center" vertical="center"/>
    </xf>
    <xf numFmtId="0" fontId="3" fillId="0" borderId="296" xfId="0" applyFont="1" applyBorder="1" applyAlignment="1" applyProtection="1">
      <alignment vertical="center" shrinkToFit="1"/>
    </xf>
    <xf numFmtId="0" fontId="3" fillId="3" borderId="4" xfId="0" applyNumberFormat="1" applyFont="1" applyFill="1" applyBorder="1" applyAlignment="1" applyProtection="1">
      <alignment horizontal="center" vertical="center"/>
    </xf>
    <xf numFmtId="0" fontId="3" fillId="0" borderId="4" xfId="0" applyFont="1" applyBorder="1" applyAlignment="1" applyProtection="1">
      <alignment vertical="center" shrinkToFit="1"/>
    </xf>
    <xf numFmtId="0" fontId="3" fillId="0" borderId="7" xfId="0" applyFont="1" applyBorder="1" applyAlignment="1" applyProtection="1">
      <alignment horizontal="center" vertical="center"/>
    </xf>
    <xf numFmtId="0" fontId="3" fillId="0" borderId="302" xfId="0" applyFont="1" applyBorder="1" applyAlignment="1" applyProtection="1">
      <alignment vertical="center" shrinkToFit="1"/>
    </xf>
    <xf numFmtId="0" fontId="3" fillId="0" borderId="15" xfId="0" applyFont="1" applyBorder="1" applyAlignment="1" applyProtection="1">
      <alignment horizontal="center" vertical="center"/>
    </xf>
    <xf numFmtId="0" fontId="3" fillId="0" borderId="133" xfId="0" applyFont="1" applyBorder="1" applyAlignment="1" applyProtection="1">
      <alignment vertical="center" shrinkToFit="1"/>
    </xf>
    <xf numFmtId="0" fontId="3" fillId="0" borderId="21" xfId="0" applyFont="1" applyBorder="1" applyAlignment="1" applyProtection="1">
      <alignment horizontal="center" vertical="center"/>
    </xf>
    <xf numFmtId="0" fontId="3" fillId="0" borderId="4" xfId="0" applyNumberFormat="1" applyFont="1" applyBorder="1" applyAlignment="1" applyProtection="1">
      <alignment horizontal="center" vertical="center"/>
    </xf>
    <xf numFmtId="0" fontId="3" fillId="0" borderId="29" xfId="0" applyFont="1" applyBorder="1" applyAlignment="1" applyProtection="1">
      <alignment horizontal="center" vertical="center"/>
    </xf>
    <xf numFmtId="0" fontId="3" fillId="0" borderId="298" xfId="0" applyFont="1" applyBorder="1" applyAlignment="1" applyProtection="1">
      <alignment vertical="center" shrinkToFit="1"/>
    </xf>
    <xf numFmtId="0" fontId="3" fillId="3" borderId="7" xfId="0" applyNumberFormat="1" applyFont="1" applyFill="1" applyBorder="1" applyAlignment="1" applyProtection="1">
      <alignment horizontal="center" vertical="center"/>
    </xf>
    <xf numFmtId="0" fontId="3" fillId="0" borderId="161" xfId="0" applyFont="1" applyBorder="1" applyAlignment="1" applyProtection="1">
      <alignment horizontal="center" vertical="center"/>
    </xf>
    <xf numFmtId="0" fontId="3" fillId="0" borderId="297" xfId="0" applyFont="1" applyBorder="1" applyAlignment="1" applyProtection="1">
      <alignment vertical="center" shrinkToFit="1"/>
    </xf>
    <xf numFmtId="0" fontId="3" fillId="0" borderId="125" xfId="0" applyFont="1" applyBorder="1" applyAlignment="1" applyProtection="1">
      <alignment horizontal="center" vertical="center"/>
    </xf>
    <xf numFmtId="0" fontId="3" fillId="0" borderId="303" xfId="0" applyFont="1" applyBorder="1" applyAlignment="1" applyProtection="1">
      <alignment vertical="center" shrinkToFit="1"/>
    </xf>
    <xf numFmtId="0" fontId="3" fillId="0" borderId="15" xfId="0" applyNumberFormat="1" applyFont="1" applyBorder="1" applyAlignment="1" applyProtection="1">
      <alignment horizontal="center" vertical="center"/>
    </xf>
    <xf numFmtId="0" fontId="3" fillId="0" borderId="15" xfId="0" applyFont="1" applyBorder="1" applyAlignment="1" applyProtection="1">
      <alignment vertical="center" shrinkToFit="1"/>
    </xf>
    <xf numFmtId="0" fontId="3" fillId="0" borderId="2" xfId="0" applyFont="1" applyBorder="1" applyAlignment="1" applyProtection="1">
      <alignment horizontal="center" vertical="center"/>
    </xf>
    <xf numFmtId="0" fontId="6" fillId="0" borderId="304" xfId="0" applyFont="1" applyBorder="1" applyAlignment="1" applyProtection="1">
      <alignment vertical="center" shrinkToFit="1"/>
    </xf>
    <xf numFmtId="0" fontId="3" fillId="0" borderId="305" xfId="0" applyFont="1" applyBorder="1" applyAlignment="1" applyProtection="1">
      <alignment vertical="center" shrinkToFit="1"/>
    </xf>
    <xf numFmtId="0" fontId="6" fillId="0" borderId="305" xfId="0" applyFont="1" applyBorder="1" applyAlignment="1" applyProtection="1">
      <alignment vertical="center" shrinkToFit="1"/>
    </xf>
    <xf numFmtId="0" fontId="3" fillId="5" borderId="4" xfId="0" applyFont="1" applyFill="1" applyBorder="1" applyAlignment="1" applyProtection="1">
      <alignment horizontal="center" vertical="center"/>
    </xf>
    <xf numFmtId="0" fontId="3" fillId="0" borderId="4" xfId="0" applyFont="1" applyFill="1" applyBorder="1" applyAlignment="1" applyProtection="1">
      <alignment horizontal="center" vertical="center"/>
    </xf>
    <xf numFmtId="0" fontId="6" fillId="0" borderId="132" xfId="0" applyFont="1" applyBorder="1" applyAlignment="1" applyProtection="1">
      <alignment vertical="center" shrinkToFit="1"/>
    </xf>
    <xf numFmtId="0" fontId="6" fillId="0" borderId="132" xfId="0" applyFont="1" applyFill="1" applyBorder="1" applyAlignment="1" applyProtection="1">
      <alignment vertical="center" shrinkToFit="1"/>
    </xf>
    <xf numFmtId="0" fontId="6" fillId="0" borderId="295" xfId="0" applyFont="1" applyBorder="1" applyAlignment="1" applyProtection="1">
      <alignment vertical="center" shrinkToFit="1"/>
    </xf>
    <xf numFmtId="0" fontId="3" fillId="0" borderId="306" xfId="0" applyFont="1" applyBorder="1" applyAlignment="1" applyProtection="1">
      <alignment vertical="center" shrinkToFit="1"/>
    </xf>
    <xf numFmtId="0" fontId="3" fillId="5" borderId="29" xfId="0" applyFont="1" applyFill="1" applyBorder="1" applyAlignment="1" applyProtection="1">
      <alignment horizontal="center" vertical="center"/>
    </xf>
    <xf numFmtId="0" fontId="3" fillId="5" borderId="161" xfId="0" applyFont="1" applyFill="1" applyBorder="1" applyAlignment="1" applyProtection="1">
      <alignment horizontal="center" vertical="center"/>
    </xf>
    <xf numFmtId="0" fontId="3" fillId="0" borderId="4" xfId="0" applyFont="1" applyFill="1" applyBorder="1" applyAlignment="1" applyProtection="1">
      <alignment vertical="center" shrinkToFit="1"/>
    </xf>
    <xf numFmtId="0" fontId="3" fillId="0" borderId="299" xfId="0" applyFont="1" applyFill="1" applyBorder="1" applyAlignment="1" applyProtection="1">
      <alignment vertical="center" shrinkToFit="1"/>
    </xf>
    <xf numFmtId="0" fontId="37" fillId="0" borderId="299" xfId="0" applyFont="1" applyFill="1" applyBorder="1" applyAlignment="1" applyProtection="1">
      <alignment vertical="center" shrinkToFit="1"/>
    </xf>
    <xf numFmtId="0" fontId="3" fillId="3" borderId="16" xfId="0" applyNumberFormat="1" applyFont="1" applyFill="1" applyBorder="1" applyAlignment="1" applyProtection="1">
      <alignment horizontal="center" vertical="center"/>
    </xf>
    <xf numFmtId="0" fontId="3" fillId="0" borderId="16" xfId="0" applyFont="1" applyBorder="1" applyAlignment="1" applyProtection="1">
      <alignment vertical="center" shrinkToFit="1"/>
    </xf>
    <xf numFmtId="0" fontId="3" fillId="3" borderId="21" xfId="0" applyNumberFormat="1" applyFont="1" applyFill="1" applyBorder="1" applyAlignment="1" applyProtection="1">
      <alignment horizontal="center" vertical="center"/>
    </xf>
    <xf numFmtId="0" fontId="3" fillId="0" borderId="307" xfId="0" applyFont="1" applyBorder="1" applyAlignment="1" applyProtection="1">
      <alignment vertical="center" shrinkToFit="1"/>
    </xf>
    <xf numFmtId="0" fontId="3" fillId="0" borderId="60" xfId="0" applyFont="1" applyFill="1" applyBorder="1" applyAlignment="1" applyProtection="1">
      <alignment horizontal="center" vertical="center"/>
    </xf>
    <xf numFmtId="0" fontId="3" fillId="0" borderId="308" xfId="0" applyFont="1" applyBorder="1" applyAlignment="1" applyProtection="1">
      <alignment vertical="center" shrinkToFit="1"/>
    </xf>
    <xf numFmtId="0" fontId="3" fillId="0" borderId="15" xfId="0" applyFont="1" applyFill="1" applyBorder="1" applyAlignment="1" applyProtection="1">
      <alignment horizontal="center" vertical="center"/>
    </xf>
    <xf numFmtId="0" fontId="3" fillId="0" borderId="17" xfId="0" applyFont="1" applyFill="1" applyBorder="1" applyAlignment="1" applyProtection="1">
      <alignment horizontal="center" vertical="center"/>
    </xf>
    <xf numFmtId="49" fontId="3" fillId="0" borderId="21" xfId="0" applyNumberFormat="1" applyFont="1" applyBorder="1" applyAlignment="1" applyProtection="1">
      <alignment horizontal="left" vertical="center" shrinkToFit="1"/>
    </xf>
    <xf numFmtId="0" fontId="6" fillId="0" borderId="4" xfId="0" applyFont="1" applyBorder="1" applyAlignment="1" applyProtection="1">
      <alignment vertical="center" shrinkToFit="1"/>
    </xf>
    <xf numFmtId="0" fontId="9" fillId="0" borderId="4" xfId="0" applyFont="1" applyBorder="1" applyAlignment="1" applyProtection="1">
      <alignment vertical="center" shrinkToFit="1"/>
    </xf>
    <xf numFmtId="0" fontId="3" fillId="0" borderId="16" xfId="0" applyNumberFormat="1" applyFont="1" applyBorder="1" applyAlignment="1" applyProtection="1">
      <alignment horizontal="center" vertical="center"/>
    </xf>
    <xf numFmtId="0" fontId="3" fillId="0" borderId="21" xfId="0" applyFont="1" applyFill="1" applyBorder="1" applyAlignment="1" applyProtection="1">
      <alignment vertical="center" shrinkToFit="1"/>
    </xf>
    <xf numFmtId="0" fontId="3" fillId="3" borderId="125" xfId="0" applyNumberFormat="1" applyFont="1" applyFill="1" applyBorder="1" applyAlignment="1" applyProtection="1">
      <alignment horizontal="center" vertical="center"/>
    </xf>
    <xf numFmtId="0" fontId="3" fillId="0" borderId="161" xfId="0" applyNumberFormat="1" applyFont="1" applyBorder="1" applyAlignment="1" applyProtection="1">
      <alignment horizontal="center" vertical="center"/>
    </xf>
    <xf numFmtId="0" fontId="3" fillId="0" borderId="161" xfId="0" applyFont="1" applyBorder="1" applyAlignment="1" applyProtection="1">
      <alignment vertical="center" shrinkToFit="1"/>
    </xf>
    <xf numFmtId="0" fontId="31" fillId="0" borderId="29" xfId="0" applyFont="1" applyFill="1" applyBorder="1" applyAlignment="1" applyProtection="1">
      <alignment horizontal="center" vertical="center"/>
    </xf>
    <xf numFmtId="0" fontId="7" fillId="0" borderId="296" xfId="0" applyFont="1" applyBorder="1" applyAlignment="1" applyProtection="1">
      <alignment vertical="center" shrinkToFit="1"/>
    </xf>
    <xf numFmtId="0" fontId="3" fillId="0" borderId="137" xfId="0" applyFont="1" applyBorder="1" applyAlignment="1" applyProtection="1">
      <alignment vertical="center" shrinkToFit="1"/>
    </xf>
    <xf numFmtId="0" fontId="3" fillId="0" borderId="136" xfId="0" applyFont="1" applyBorder="1" applyAlignment="1" applyProtection="1">
      <alignment vertical="center" shrinkToFit="1"/>
    </xf>
    <xf numFmtId="0" fontId="3" fillId="0" borderId="4" xfId="0" applyNumberFormat="1" applyFont="1" applyFill="1" applyBorder="1" applyAlignment="1" applyProtection="1">
      <alignment horizontal="center" vertical="center"/>
    </xf>
    <xf numFmtId="0" fontId="3" fillId="0" borderId="18" xfId="0" applyFont="1" applyBorder="1" applyAlignment="1" applyProtection="1">
      <alignment vertical="center" shrinkToFit="1"/>
    </xf>
    <xf numFmtId="0" fontId="3" fillId="0" borderId="7" xfId="0" applyNumberFormat="1" applyFont="1" applyFill="1" applyBorder="1" applyAlignment="1" applyProtection="1">
      <alignment horizontal="center" vertical="center"/>
    </xf>
    <xf numFmtId="0" fontId="3" fillId="0" borderId="309" xfId="0" applyFont="1" applyBorder="1" applyAlignment="1" applyProtection="1">
      <alignment vertical="center" shrinkToFit="1"/>
    </xf>
    <xf numFmtId="0" fontId="3" fillId="0" borderId="15" xfId="0" applyNumberFormat="1" applyFont="1" applyFill="1" applyBorder="1" applyAlignment="1" applyProtection="1">
      <alignment horizontal="center" vertical="center"/>
    </xf>
    <xf numFmtId="0" fontId="3" fillId="0" borderId="29" xfId="0" applyNumberFormat="1" applyFont="1" applyFill="1" applyBorder="1" applyAlignment="1" applyProtection="1">
      <alignment horizontal="center" vertical="center"/>
    </xf>
    <xf numFmtId="0" fontId="3" fillId="0" borderId="29" xfId="0" applyFont="1" applyBorder="1" applyAlignment="1" applyProtection="1">
      <alignment vertical="center" shrinkToFit="1"/>
    </xf>
    <xf numFmtId="0" fontId="3" fillId="0" borderId="60" xfId="0" applyNumberFormat="1" applyFont="1" applyFill="1" applyBorder="1" applyAlignment="1" applyProtection="1">
      <alignment horizontal="center" vertical="center"/>
    </xf>
    <xf numFmtId="0" fontId="3" fillId="0" borderId="60" xfId="0" applyFont="1" applyBorder="1" applyAlignment="1" applyProtection="1">
      <alignment vertical="center" shrinkToFit="1"/>
    </xf>
    <xf numFmtId="0" fontId="3" fillId="0" borderId="21" xfId="0" applyNumberFormat="1" applyFont="1" applyFill="1" applyBorder="1" applyAlignment="1" applyProtection="1">
      <alignment horizontal="center" vertical="center"/>
    </xf>
    <xf numFmtId="0" fontId="38" fillId="0" borderId="4" xfId="0" applyFont="1" applyBorder="1" applyAlignment="1" applyProtection="1">
      <alignment horizontal="center" vertical="center" shrinkToFit="1"/>
      <protection locked="0"/>
    </xf>
    <xf numFmtId="0" fontId="18" fillId="0" borderId="7" xfId="0" applyFont="1" applyBorder="1" applyAlignment="1" applyProtection="1">
      <alignment horizontal="center" vertical="center" shrinkToFit="1"/>
      <protection locked="0"/>
    </xf>
    <xf numFmtId="0" fontId="18" fillId="0" borderId="31" xfId="0" applyFont="1" applyBorder="1" applyAlignment="1" applyProtection="1">
      <alignment horizontal="center" vertical="center" shrinkToFit="1"/>
      <protection locked="0"/>
    </xf>
    <xf numFmtId="0" fontId="11" fillId="0" borderId="276" xfId="0" applyFont="1" applyBorder="1" applyAlignment="1" applyProtection="1">
      <alignment vertical="distributed"/>
    </xf>
    <xf numFmtId="0" fontId="19" fillId="0" borderId="4" xfId="0" applyFont="1" applyFill="1" applyBorder="1" applyAlignment="1" applyProtection="1">
      <alignment horizontal="left" vertical="center" shrinkToFit="1"/>
      <protection locked="0"/>
    </xf>
    <xf numFmtId="0" fontId="19" fillId="0" borderId="7" xfId="0" applyFont="1" applyFill="1" applyBorder="1" applyAlignment="1" applyProtection="1">
      <alignment horizontal="left" vertical="center" shrinkToFit="1"/>
      <protection locked="0"/>
    </xf>
    <xf numFmtId="0" fontId="19" fillId="0" borderId="21" xfId="0" applyFont="1" applyFill="1" applyBorder="1" applyAlignment="1" applyProtection="1">
      <alignment horizontal="left" vertical="center" shrinkToFit="1"/>
      <protection locked="0"/>
    </xf>
    <xf numFmtId="0" fontId="19" fillId="0" borderId="16" xfId="0" applyFont="1" applyFill="1" applyBorder="1" applyAlignment="1" applyProtection="1">
      <alignment horizontal="left" vertical="center" shrinkToFit="1"/>
      <protection locked="0"/>
    </xf>
    <xf numFmtId="0" fontId="19" fillId="0" borderId="2" xfId="0" applyFont="1" applyFill="1" applyBorder="1" applyAlignment="1" applyProtection="1">
      <alignment horizontal="left" vertical="center" shrinkToFit="1"/>
      <protection locked="0"/>
    </xf>
    <xf numFmtId="0" fontId="19" fillId="0" borderId="30" xfId="0" applyFont="1" applyFill="1" applyBorder="1" applyAlignment="1" applyProtection="1">
      <alignment horizontal="left" vertical="center" shrinkToFit="1"/>
      <protection locked="0"/>
    </xf>
    <xf numFmtId="0" fontId="19" fillId="0" borderId="125" xfId="0" applyFont="1" applyFill="1" applyBorder="1" applyAlignment="1" applyProtection="1">
      <alignment horizontal="left" vertical="center" shrinkToFit="1"/>
      <protection locked="0"/>
    </xf>
    <xf numFmtId="0" fontId="19" fillId="0" borderId="21" xfId="0" applyFont="1" applyFill="1" applyBorder="1" applyAlignment="1" applyProtection="1">
      <alignment horizontal="center" vertical="center" shrinkToFit="1"/>
      <protection locked="0"/>
    </xf>
    <xf numFmtId="0" fontId="18" fillId="6" borderId="3" xfId="0" applyFont="1" applyFill="1" applyBorder="1" applyAlignment="1" applyProtection="1">
      <alignment horizontal="center" vertical="center" shrinkToFit="1"/>
    </xf>
    <xf numFmtId="0" fontId="38" fillId="6" borderId="3" xfId="0" applyFont="1" applyFill="1" applyBorder="1" applyAlignment="1" applyProtection="1">
      <alignment horizontal="center" vertical="center" shrinkToFit="1"/>
    </xf>
    <xf numFmtId="0" fontId="18" fillId="6" borderId="331" xfId="0" applyFont="1" applyFill="1" applyBorder="1" applyAlignment="1" applyProtection="1">
      <alignment horizontal="center" vertical="center" shrinkToFit="1"/>
    </xf>
    <xf numFmtId="0" fontId="31" fillId="6" borderId="4" xfId="0" applyFont="1" applyFill="1" applyBorder="1" applyAlignment="1" applyProtection="1">
      <alignment horizontal="center" vertical="center"/>
    </xf>
    <xf numFmtId="0" fontId="31" fillId="6" borderId="16" xfId="0" applyFont="1" applyFill="1" applyBorder="1" applyAlignment="1" applyProtection="1">
      <alignment horizontal="center" vertical="center"/>
    </xf>
    <xf numFmtId="0" fontId="31" fillId="6" borderId="21" xfId="0" applyFont="1" applyFill="1" applyBorder="1" applyAlignment="1" applyProtection="1">
      <alignment horizontal="center" vertical="center"/>
    </xf>
    <xf numFmtId="0" fontId="31" fillId="6" borderId="7" xfId="0" applyFont="1" applyFill="1" applyBorder="1" applyAlignment="1" applyProtection="1">
      <alignment horizontal="center" vertical="center"/>
    </xf>
    <xf numFmtId="38" fontId="11" fillId="0" borderId="15" xfId="0" applyNumberFormat="1" applyFont="1" applyFill="1" applyBorder="1" applyAlignment="1" applyProtection="1">
      <alignment vertical="center"/>
    </xf>
    <xf numFmtId="0" fontId="23" fillId="0" borderId="296" xfId="0" applyFont="1" applyBorder="1" applyAlignment="1" applyProtection="1">
      <alignment vertical="center"/>
    </xf>
    <xf numFmtId="0" fontId="23" fillId="0" borderId="132" xfId="0" applyFont="1" applyBorder="1" applyAlignment="1" applyProtection="1">
      <alignment horizontal="left" vertical="center"/>
    </xf>
    <xf numFmtId="0" fontId="23" fillId="0" borderId="0" xfId="0" applyFont="1" applyBorder="1" applyAlignment="1" applyProtection="1">
      <alignment vertical="center"/>
    </xf>
    <xf numFmtId="0" fontId="15" fillId="0" borderId="325" xfId="0" applyFont="1" applyFill="1" applyBorder="1" applyAlignment="1" applyProtection="1">
      <alignment horizontal="center" vertical="center" shrinkToFit="1"/>
    </xf>
    <xf numFmtId="0" fontId="42" fillId="0" borderId="322" xfId="0" applyFont="1" applyFill="1" applyBorder="1" applyAlignment="1" applyProtection="1">
      <alignment horizontal="center" vertical="center" shrinkToFit="1"/>
    </xf>
    <xf numFmtId="0" fontId="15" fillId="0" borderId="20" xfId="0" applyFont="1" applyFill="1" applyBorder="1" applyAlignment="1" applyProtection="1">
      <alignment horizontal="center" vertical="center" shrinkToFit="1"/>
    </xf>
    <xf numFmtId="0" fontId="42" fillId="0" borderId="324" xfId="0" applyFont="1" applyFill="1" applyBorder="1" applyAlignment="1" applyProtection="1">
      <alignment horizontal="center" vertical="center" shrinkToFit="1"/>
    </xf>
    <xf numFmtId="0" fontId="15" fillId="0" borderId="3" xfId="0" applyFont="1" applyFill="1" applyBorder="1" applyAlignment="1" applyProtection="1">
      <alignment horizontal="center" vertical="center" shrinkToFit="1"/>
    </xf>
    <xf numFmtId="0" fontId="15" fillId="0" borderId="327" xfId="0" applyFont="1" applyFill="1" applyBorder="1" applyAlignment="1" applyProtection="1">
      <alignment horizontal="center" vertical="center" shrinkToFit="1"/>
    </xf>
    <xf numFmtId="0" fontId="43" fillId="0" borderId="327" xfId="0" applyFont="1" applyFill="1" applyBorder="1" applyAlignment="1" applyProtection="1">
      <alignment horizontal="center" vertical="center" shrinkToFit="1"/>
    </xf>
    <xf numFmtId="0" fontId="43" fillId="0" borderId="3" xfId="0" applyFont="1" applyFill="1" applyBorder="1" applyAlignment="1" applyProtection="1">
      <alignment horizontal="center" vertical="center" shrinkToFit="1"/>
    </xf>
    <xf numFmtId="0" fontId="18" fillId="0" borderId="0" xfId="0" applyFont="1" applyAlignment="1" applyProtection="1">
      <alignment vertical="center"/>
    </xf>
    <xf numFmtId="0" fontId="18" fillId="0" borderId="0" xfId="0" applyFont="1" applyAlignment="1" applyProtection="1">
      <alignment horizontal="center" vertical="center"/>
    </xf>
    <xf numFmtId="0" fontId="15" fillId="0" borderId="322" xfId="0" applyFont="1" applyFill="1" applyBorder="1" applyAlignment="1" applyProtection="1">
      <alignment horizontal="center" vertical="center" shrinkToFit="1"/>
    </xf>
    <xf numFmtId="0" fontId="11" fillId="0" borderId="63" xfId="0" applyFont="1" applyBorder="1" applyAlignment="1" applyProtection="1">
      <alignment vertical="center"/>
    </xf>
    <xf numFmtId="0" fontId="42" fillId="0" borderId="5" xfId="0" applyFont="1" applyFill="1" applyBorder="1" applyAlignment="1" applyProtection="1">
      <alignment horizontal="center" vertical="center" shrinkToFit="1"/>
    </xf>
    <xf numFmtId="0" fontId="11" fillId="0" borderId="138" xfId="0" applyFont="1" applyBorder="1" applyAlignment="1" applyProtection="1">
      <alignment vertical="center"/>
    </xf>
    <xf numFmtId="0" fontId="11" fillId="0" borderId="297" xfId="0" applyFont="1" applyBorder="1" applyProtection="1">
      <alignment vertical="center"/>
    </xf>
    <xf numFmtId="0" fontId="12" fillId="0" borderId="0" xfId="0" applyFont="1" applyAlignment="1" applyProtection="1"/>
    <xf numFmtId="0" fontId="13" fillId="0" borderId="15" xfId="0" applyFont="1" applyBorder="1" applyAlignment="1" applyProtection="1">
      <alignment horizontal="center" vertical="center"/>
    </xf>
    <xf numFmtId="0" fontId="11" fillId="0" borderId="59" xfId="0" applyFont="1" applyFill="1" applyBorder="1" applyAlignment="1" applyProtection="1">
      <alignment horizontal="center" vertical="center"/>
    </xf>
    <xf numFmtId="0" fontId="11" fillId="0" borderId="26" xfId="0" applyFont="1" applyFill="1" applyBorder="1" applyAlignment="1" applyProtection="1">
      <alignment horizontal="center" vertical="center"/>
    </xf>
    <xf numFmtId="0" fontId="11" fillId="0" borderId="61" xfId="0" applyFont="1" applyFill="1" applyBorder="1" applyAlignment="1" applyProtection="1">
      <alignment horizontal="center" vertical="center"/>
    </xf>
    <xf numFmtId="38" fontId="11" fillId="0" borderId="2" xfId="1" applyFont="1" applyBorder="1" applyAlignment="1" applyProtection="1">
      <alignment horizontal="right" vertical="center" shrinkToFit="1"/>
    </xf>
    <xf numFmtId="38" fontId="11" fillId="0" borderId="10" xfId="1" applyFont="1" applyBorder="1" applyAlignment="1" applyProtection="1">
      <alignment horizontal="right" vertical="center"/>
    </xf>
    <xf numFmtId="38" fontId="11" fillId="0" borderId="157" xfId="1" applyFont="1" applyBorder="1" applyAlignment="1" applyProtection="1">
      <alignment horizontal="right" vertical="center"/>
    </xf>
    <xf numFmtId="38" fontId="11" fillId="0" borderId="30" xfId="1" applyFont="1" applyBorder="1" applyAlignment="1" applyProtection="1">
      <alignment horizontal="right" vertical="center" shrinkToFit="1"/>
    </xf>
    <xf numFmtId="38" fontId="11" fillId="0" borderId="24" xfId="1" applyFont="1" applyBorder="1" applyAlignment="1" applyProtection="1">
      <alignment horizontal="right" vertical="center"/>
    </xf>
    <xf numFmtId="38" fontId="11" fillId="0" borderId="115" xfId="1" applyFont="1" applyBorder="1" applyAlignment="1" applyProtection="1">
      <alignment horizontal="right" vertical="center"/>
    </xf>
    <xf numFmtId="38" fontId="11" fillId="0" borderId="15" xfId="1" applyFont="1" applyBorder="1" applyAlignment="1" applyProtection="1">
      <alignment horizontal="right" vertical="center" shrinkToFit="1"/>
    </xf>
    <xf numFmtId="38" fontId="11" fillId="0" borderId="14" xfId="1" applyFont="1" applyBorder="1" applyAlignment="1" applyProtection="1">
      <alignment horizontal="right" vertical="center" shrinkToFit="1"/>
    </xf>
    <xf numFmtId="38" fontId="11" fillId="0" borderId="32" xfId="1" applyFont="1" applyBorder="1" applyAlignment="1" applyProtection="1">
      <alignment horizontal="right" vertical="center" shrinkToFit="1"/>
    </xf>
    <xf numFmtId="38" fontId="11" fillId="0" borderId="4" xfId="1" applyFont="1" applyBorder="1" applyAlignment="1" applyProtection="1">
      <alignment horizontal="right" vertical="center" shrinkToFit="1"/>
    </xf>
    <xf numFmtId="38" fontId="11" fillId="0" borderId="29" xfId="1" applyFont="1" applyBorder="1" applyAlignment="1" applyProtection="1">
      <alignment horizontal="right" vertical="center" shrinkToFit="1"/>
    </xf>
    <xf numFmtId="38" fontId="11" fillId="0" borderId="129" xfId="1" applyFont="1" applyBorder="1" applyAlignment="1" applyProtection="1">
      <alignment horizontal="right" vertical="center"/>
    </xf>
    <xf numFmtId="38" fontId="11" fillId="0" borderId="34" xfId="1" applyFont="1" applyBorder="1" applyAlignment="1" applyProtection="1">
      <alignment horizontal="right" vertical="center"/>
    </xf>
    <xf numFmtId="38" fontId="11" fillId="0" borderId="319" xfId="1" applyFont="1" applyBorder="1" applyAlignment="1" applyProtection="1">
      <alignment horizontal="right" vertical="center" shrinkToFit="1"/>
    </xf>
    <xf numFmtId="38" fontId="11" fillId="0" borderId="320" xfId="1" applyFont="1" applyBorder="1" applyAlignment="1" applyProtection="1">
      <alignment horizontal="right" vertical="center"/>
    </xf>
    <xf numFmtId="38" fontId="11" fillId="0" borderId="339" xfId="1" applyFont="1" applyBorder="1" applyAlignment="1" applyProtection="1">
      <alignment horizontal="right" vertical="center"/>
    </xf>
    <xf numFmtId="38" fontId="11" fillId="0" borderId="161" xfId="1" applyFont="1" applyFill="1" applyBorder="1" applyAlignment="1" applyProtection="1">
      <alignment horizontal="center" vertical="center" shrinkToFit="1"/>
    </xf>
    <xf numFmtId="38" fontId="11" fillId="0" borderId="162" xfId="1" applyFont="1" applyFill="1" applyBorder="1" applyAlignment="1" applyProtection="1">
      <alignment horizontal="center" vertical="center" shrinkToFit="1"/>
    </xf>
    <xf numFmtId="38" fontId="11" fillId="0" borderId="28" xfId="1" applyFont="1" applyFill="1" applyBorder="1" applyAlignment="1" applyProtection="1">
      <alignment horizontal="center" vertical="center"/>
    </xf>
    <xf numFmtId="38" fontId="11" fillId="0" borderId="4" xfId="1" applyFont="1" applyFill="1" applyBorder="1" applyAlignment="1" applyProtection="1">
      <alignment horizontal="right" vertical="center" shrinkToFit="1"/>
    </xf>
    <xf numFmtId="38" fontId="11" fillId="0" borderId="11" xfId="1" applyFont="1" applyFill="1" applyBorder="1" applyAlignment="1" applyProtection="1">
      <alignment horizontal="right" vertical="center"/>
    </xf>
    <xf numFmtId="38" fontId="11" fillId="0" borderId="19" xfId="1" applyFont="1" applyFill="1" applyBorder="1" applyAlignment="1" applyProtection="1">
      <alignment vertical="center"/>
    </xf>
    <xf numFmtId="38" fontId="11" fillId="0" borderId="11" xfId="1" applyFont="1" applyFill="1" applyBorder="1" applyAlignment="1" applyProtection="1">
      <alignment horizontal="right" vertical="center" shrinkToFit="1"/>
    </xf>
    <xf numFmtId="38" fontId="11" fillId="0" borderId="125" xfId="1" applyFont="1" applyFill="1" applyBorder="1" applyAlignment="1" applyProtection="1">
      <alignment horizontal="center" vertical="center" shrinkToFit="1"/>
    </xf>
    <xf numFmtId="38" fontId="11" fillId="0" borderId="341" xfId="1" applyFont="1" applyFill="1" applyBorder="1" applyAlignment="1" applyProtection="1">
      <alignment horizontal="center" vertical="center" shrinkToFit="1"/>
    </xf>
    <xf numFmtId="38" fontId="11" fillId="0" borderId="342" xfId="1" applyFont="1" applyFill="1" applyBorder="1" applyAlignment="1" applyProtection="1">
      <alignment horizontal="center" vertical="center"/>
    </xf>
    <xf numFmtId="38" fontId="11" fillId="0" borderId="320" xfId="1" applyFont="1" applyBorder="1" applyAlignment="1" applyProtection="1">
      <alignment horizontal="right" vertical="center" shrinkToFit="1"/>
    </xf>
    <xf numFmtId="38" fontId="11" fillId="0" borderId="339" xfId="1" applyFont="1" applyFill="1" applyBorder="1" applyAlignment="1" applyProtection="1">
      <alignment horizontal="right" vertical="center"/>
    </xf>
    <xf numFmtId="38" fontId="31" fillId="0" borderId="2" xfId="1" applyFont="1" applyBorder="1" applyAlignment="1" applyProtection="1">
      <alignment vertical="center" shrinkToFit="1"/>
    </xf>
    <xf numFmtId="38" fontId="31" fillId="0" borderId="10" xfId="1" applyFont="1" applyBorder="1" applyAlignment="1" applyProtection="1">
      <alignment vertical="center"/>
    </xf>
    <xf numFmtId="38" fontId="31" fillId="0" borderId="4" xfId="1" applyFont="1" applyBorder="1" applyAlignment="1" applyProtection="1">
      <alignment vertical="center" shrinkToFit="1"/>
    </xf>
    <xf numFmtId="38" fontId="31" fillId="0" borderId="157" xfId="1" applyFont="1" applyBorder="1" applyAlignment="1" applyProtection="1">
      <alignment horizontal="right" vertical="center"/>
    </xf>
    <xf numFmtId="38" fontId="31" fillId="0" borderId="16" xfId="1" applyFont="1" applyBorder="1" applyAlignment="1" applyProtection="1">
      <alignment vertical="center" shrinkToFit="1"/>
    </xf>
    <xf numFmtId="38" fontId="31" fillId="0" borderId="30" xfId="1" applyFont="1" applyBorder="1" applyAlignment="1" applyProtection="1">
      <alignment vertical="center" shrinkToFit="1"/>
    </xf>
    <xf numFmtId="38" fontId="31" fillId="0" borderId="24" xfId="1" applyFont="1" applyBorder="1" applyAlignment="1" applyProtection="1">
      <alignment vertical="center"/>
    </xf>
    <xf numFmtId="38" fontId="31" fillId="0" borderId="115" xfId="1" applyFont="1" applyBorder="1" applyAlignment="1" applyProtection="1">
      <alignment horizontal="right" vertical="center"/>
    </xf>
    <xf numFmtId="38" fontId="31" fillId="0" borderId="11" xfId="1" applyFont="1" applyBorder="1" applyAlignment="1" applyProtection="1">
      <alignment vertical="center"/>
    </xf>
    <xf numFmtId="38" fontId="31" fillId="0" borderId="19" xfId="1" applyFont="1" applyBorder="1" applyAlignment="1" applyProtection="1">
      <alignment horizontal="right" vertical="center"/>
    </xf>
    <xf numFmtId="38" fontId="31" fillId="0" borderId="19" xfId="1" applyFont="1" applyFill="1" applyBorder="1" applyAlignment="1" applyProtection="1">
      <alignment horizontal="right" vertical="center"/>
    </xf>
    <xf numFmtId="38" fontId="31" fillId="0" borderId="11" xfId="1" applyFont="1" applyBorder="1" applyAlignment="1" applyProtection="1">
      <alignment vertical="center" shrinkToFit="1"/>
    </xf>
    <xf numFmtId="38" fontId="31" fillId="0" borderId="4" xfId="1" applyFont="1" applyBorder="1" applyAlignment="1" applyProtection="1">
      <alignment vertical="center"/>
    </xf>
    <xf numFmtId="38" fontId="31" fillId="0" borderId="125" xfId="1" applyFont="1" applyBorder="1" applyAlignment="1" applyProtection="1">
      <alignment vertical="center"/>
    </xf>
    <xf numFmtId="38" fontId="31" fillId="0" borderId="341" xfId="1" applyFont="1" applyBorder="1" applyAlignment="1" applyProtection="1">
      <alignment vertical="center"/>
    </xf>
    <xf numFmtId="38" fontId="31" fillId="0" borderId="342" xfId="1" applyFont="1" applyBorder="1" applyAlignment="1" applyProtection="1">
      <alignment horizontal="right" vertical="center"/>
    </xf>
    <xf numFmtId="38" fontId="31" fillId="0" borderId="339" xfId="1" applyFont="1" applyBorder="1" applyAlignment="1" applyProtection="1">
      <alignment horizontal="right" vertical="center"/>
    </xf>
    <xf numFmtId="0" fontId="0" fillId="0" borderId="0" xfId="0" applyBorder="1" applyAlignment="1" applyProtection="1">
      <alignment horizontal="center" vertical="center" shrinkToFit="1"/>
    </xf>
    <xf numFmtId="38" fontId="31" fillId="0" borderId="124" xfId="1" applyFont="1" applyBorder="1" applyAlignment="1" applyProtection="1">
      <alignment horizontal="right" vertical="center" shrinkToFit="1"/>
    </xf>
    <xf numFmtId="38" fontId="31" fillId="0" borderId="163" xfId="1" applyFont="1" applyBorder="1" applyAlignment="1" applyProtection="1">
      <alignment horizontal="right" vertical="center" shrinkToFit="1"/>
    </xf>
    <xf numFmtId="38" fontId="31" fillId="0" borderId="164" xfId="1" applyFont="1" applyBorder="1" applyAlignment="1" applyProtection="1">
      <alignment horizontal="right" vertical="center" shrinkToFit="1"/>
    </xf>
    <xf numFmtId="38" fontId="31" fillId="0" borderId="4" xfId="1" applyFont="1" applyBorder="1" applyAlignment="1" applyProtection="1">
      <alignment horizontal="right" vertical="center" shrinkToFit="1"/>
    </xf>
    <xf numFmtId="38" fontId="31" fillId="0" borderId="11" xfId="1" applyFont="1" applyBorder="1" applyAlignment="1" applyProtection="1">
      <alignment horizontal="right" vertical="center" shrinkToFit="1"/>
    </xf>
    <xf numFmtId="38" fontId="31" fillId="0" borderId="19" xfId="1" applyFont="1" applyBorder="1" applyAlignment="1" applyProtection="1">
      <alignment horizontal="right" vertical="center" shrinkToFit="1"/>
    </xf>
    <xf numFmtId="38" fontId="31" fillId="0" borderId="16" xfId="1" applyFont="1" applyBorder="1" applyAlignment="1" applyProtection="1">
      <alignment horizontal="right" vertical="center" shrinkToFit="1"/>
    </xf>
    <xf numFmtId="38" fontId="31" fillId="0" borderId="12" xfId="1" applyFont="1" applyBorder="1" applyAlignment="1" applyProtection="1">
      <alignment horizontal="right" vertical="center" shrinkToFit="1"/>
    </xf>
    <xf numFmtId="38" fontId="31" fillId="0" borderId="21" xfId="1" applyFont="1" applyBorder="1" applyAlignment="1" applyProtection="1">
      <alignment horizontal="right" vertical="center" shrinkToFit="1"/>
    </xf>
    <xf numFmtId="38" fontId="31" fillId="0" borderId="135" xfId="1" applyFont="1" applyBorder="1" applyAlignment="1" applyProtection="1">
      <alignment horizontal="right" vertical="center" shrinkToFit="1"/>
    </xf>
    <xf numFmtId="38" fontId="31" fillId="0" borderId="343" xfId="1" applyFont="1" applyBorder="1" applyAlignment="1" applyProtection="1">
      <alignment vertical="center" shrinkToFit="1"/>
    </xf>
    <xf numFmtId="38" fontId="31" fillId="0" borderId="19" xfId="1" applyFont="1" applyBorder="1" applyAlignment="1" applyProtection="1">
      <alignment vertical="center" shrinkToFit="1"/>
    </xf>
    <xf numFmtId="38" fontId="31" fillId="0" borderId="158" xfId="1" applyFont="1" applyBorder="1" applyAlignment="1" applyProtection="1">
      <alignment vertical="center" shrinkToFit="1"/>
    </xf>
    <xf numFmtId="38" fontId="31" fillId="0" borderId="7" xfId="1" applyFont="1" applyBorder="1" applyAlignment="1" applyProtection="1">
      <alignment horizontal="right" vertical="center" shrinkToFit="1"/>
    </xf>
    <xf numFmtId="38" fontId="31" fillId="0" borderId="13" xfId="1" applyFont="1" applyBorder="1" applyAlignment="1" applyProtection="1">
      <alignment horizontal="right" vertical="center" shrinkToFit="1"/>
    </xf>
    <xf numFmtId="38" fontId="31" fillId="0" borderId="344" xfId="1" applyFont="1" applyBorder="1" applyAlignment="1" applyProtection="1">
      <alignment vertical="center" shrinkToFit="1"/>
    </xf>
    <xf numFmtId="38" fontId="31" fillId="0" borderId="313" xfId="1" applyFont="1" applyBorder="1" applyAlignment="1" applyProtection="1">
      <alignment horizontal="right" vertical="center" shrinkToFit="1"/>
    </xf>
    <xf numFmtId="38" fontId="31" fillId="0" borderId="157" xfId="1" applyFont="1" applyBorder="1" applyAlignment="1" applyProtection="1">
      <alignment vertical="center" shrinkToFit="1"/>
    </xf>
    <xf numFmtId="38" fontId="31" fillId="0" borderId="348" xfId="1" applyFont="1" applyBorder="1" applyAlignment="1" applyProtection="1">
      <alignment horizontal="right" vertical="center" shrinkToFit="1"/>
    </xf>
    <xf numFmtId="38" fontId="31" fillId="0" borderId="349" xfId="1" applyFont="1" applyBorder="1" applyAlignment="1" applyProtection="1">
      <alignment horizontal="right" vertical="center" shrinkToFit="1"/>
    </xf>
    <xf numFmtId="38" fontId="31" fillId="0" borderId="350" xfId="1" applyFont="1" applyBorder="1" applyAlignment="1" applyProtection="1">
      <alignment vertical="center" shrinkToFit="1"/>
    </xf>
    <xf numFmtId="0" fontId="31" fillId="0" borderId="161" xfId="0" applyFont="1" applyFill="1" applyBorder="1" applyAlignment="1" applyProtection="1">
      <alignment horizontal="center" vertical="center" shrinkToFit="1"/>
    </xf>
    <xf numFmtId="0" fontId="31" fillId="0" borderId="161" xfId="0" applyFont="1" applyFill="1" applyBorder="1" applyAlignment="1" applyProtection="1">
      <alignment horizontal="left" vertical="center" shrinkToFit="1"/>
    </xf>
    <xf numFmtId="38" fontId="31" fillId="0" borderId="161" xfId="1" applyFont="1" applyBorder="1" applyAlignment="1" applyProtection="1">
      <alignment horizontal="right" vertical="center" shrinkToFit="1"/>
    </xf>
    <xf numFmtId="38" fontId="31" fillId="0" borderId="347" xfId="1" applyFont="1" applyBorder="1" applyAlignment="1" applyProtection="1">
      <alignment horizontal="right" vertical="center" shrinkToFit="1"/>
    </xf>
    <xf numFmtId="38" fontId="31" fillId="0" borderId="28" xfId="1" applyFont="1" applyBorder="1" applyAlignment="1" applyProtection="1">
      <alignment vertical="center" shrinkToFit="1"/>
    </xf>
    <xf numFmtId="38" fontId="31" fillId="0" borderId="2" xfId="1" applyFont="1" applyBorder="1" applyAlignment="1" applyProtection="1">
      <alignment horizontal="right" vertical="center" shrinkToFit="1"/>
    </xf>
    <xf numFmtId="38" fontId="31" fillId="0" borderId="346" xfId="1" applyFont="1" applyBorder="1" applyAlignment="1" applyProtection="1">
      <alignment horizontal="right" vertical="center" shrinkToFit="1"/>
    </xf>
    <xf numFmtId="38" fontId="31" fillId="0" borderId="10" xfId="1" applyFont="1" applyBorder="1" applyAlignment="1" applyProtection="1">
      <alignment horizontal="right" vertical="center" shrinkToFit="1"/>
    </xf>
    <xf numFmtId="0" fontId="31" fillId="0" borderId="15" xfId="0" applyFont="1" applyFill="1" applyBorder="1" applyAlignment="1" applyProtection="1">
      <alignment vertical="center" shrinkToFit="1"/>
    </xf>
    <xf numFmtId="38" fontId="31" fillId="0" borderId="15" xfId="1" applyFont="1" applyBorder="1" applyAlignment="1" applyProtection="1">
      <alignment horizontal="right" vertical="center" shrinkToFit="1"/>
    </xf>
    <xf numFmtId="38" fontId="31" fillId="0" borderId="30" xfId="1" applyFont="1" applyBorder="1" applyAlignment="1" applyProtection="1">
      <alignment horizontal="right" vertical="center" shrinkToFit="1"/>
    </xf>
    <xf numFmtId="38" fontId="31" fillId="0" borderId="24" xfId="1" applyFont="1" applyBorder="1" applyAlignment="1" applyProtection="1">
      <alignment horizontal="right" vertical="center" shrinkToFit="1"/>
    </xf>
    <xf numFmtId="38" fontId="31" fillId="0" borderId="115" xfId="1" applyFont="1" applyBorder="1" applyAlignment="1" applyProtection="1">
      <alignment vertical="center" shrinkToFit="1"/>
    </xf>
    <xf numFmtId="38" fontId="31" fillId="0" borderId="156" xfId="1" applyFont="1" applyBorder="1" applyAlignment="1" applyProtection="1">
      <alignment horizontal="right" vertical="center" shrinkToFit="1"/>
    </xf>
    <xf numFmtId="38" fontId="31" fillId="0" borderId="159" xfId="1" applyFont="1" applyBorder="1" applyAlignment="1" applyProtection="1">
      <alignment horizontal="right" vertical="center" shrinkToFit="1"/>
    </xf>
    <xf numFmtId="38" fontId="31" fillId="0" borderId="165" xfId="1" applyFont="1" applyBorder="1" applyAlignment="1" applyProtection="1">
      <alignment horizontal="right" vertical="center" shrinkToFit="1"/>
    </xf>
    <xf numFmtId="38" fontId="11" fillId="0" borderId="0" xfId="1" applyFont="1" applyBorder="1" applyAlignment="1" applyProtection="1">
      <alignment horizontal="right" vertical="center" shrinkToFit="1"/>
    </xf>
    <xf numFmtId="0" fontId="15" fillId="0" borderId="0" xfId="0" applyFont="1" applyAlignment="1" applyProtection="1">
      <alignment vertical="center" shrinkToFit="1"/>
    </xf>
    <xf numFmtId="38" fontId="18" fillId="0" borderId="0" xfId="1" applyFont="1" applyAlignment="1" applyProtection="1">
      <alignment vertical="center" shrinkToFit="1"/>
    </xf>
    <xf numFmtId="0" fontId="16" fillId="0" borderId="53" xfId="0" applyFont="1" applyFill="1" applyBorder="1" applyAlignment="1" applyProtection="1">
      <alignment horizontal="center" vertical="center" shrinkToFit="1"/>
      <protection locked="0"/>
    </xf>
    <xf numFmtId="0" fontId="16" fillId="0" borderId="240" xfId="0" applyFont="1" applyFill="1" applyBorder="1" applyAlignment="1" applyProtection="1">
      <alignment horizontal="center" vertical="center" shrinkToFit="1"/>
    </xf>
    <xf numFmtId="0" fontId="16" fillId="0" borderId="69" xfId="0" applyFont="1" applyFill="1" applyBorder="1" applyAlignment="1" applyProtection="1">
      <alignment horizontal="center" vertical="center" shrinkToFit="1"/>
      <protection locked="0"/>
    </xf>
    <xf numFmtId="49" fontId="11" fillId="0" borderId="0" xfId="0" applyNumberFormat="1" applyFont="1" applyAlignment="1" applyProtection="1">
      <alignment horizontal="center" vertical="center"/>
    </xf>
    <xf numFmtId="38" fontId="11" fillId="0" borderId="0" xfId="1" applyFont="1" applyProtection="1">
      <alignment vertical="center"/>
    </xf>
    <xf numFmtId="0" fontId="11" fillId="0" borderId="0" xfId="0" applyFont="1" applyAlignment="1" applyProtection="1">
      <alignment horizontal="center" vertical="center"/>
    </xf>
    <xf numFmtId="0" fontId="12" fillId="0" borderId="353" xfId="0" applyFont="1" applyBorder="1" applyProtection="1">
      <alignment vertical="center"/>
    </xf>
    <xf numFmtId="0" fontId="12" fillId="0" borderId="354" xfId="0" applyFont="1" applyBorder="1" applyAlignment="1" applyProtection="1">
      <alignment horizontal="center" vertical="center"/>
    </xf>
    <xf numFmtId="0" fontId="11" fillId="0" borderId="354" xfId="0" applyFont="1" applyBorder="1" applyAlignment="1" applyProtection="1">
      <alignment horizontal="center" vertical="center" shrinkToFit="1"/>
    </xf>
    <xf numFmtId="0" fontId="11" fillId="0" borderId="355" xfId="0" applyFont="1" applyBorder="1" applyAlignment="1" applyProtection="1">
      <alignment horizontal="center" vertical="center"/>
    </xf>
    <xf numFmtId="0" fontId="11" fillId="6" borderId="237" xfId="0" applyFont="1" applyFill="1" applyBorder="1" applyAlignment="1" applyProtection="1">
      <alignment vertical="center" shrinkToFit="1"/>
    </xf>
    <xf numFmtId="0" fontId="11" fillId="6" borderId="8" xfId="0" applyFont="1" applyFill="1" applyBorder="1" applyAlignment="1" applyProtection="1">
      <alignment vertical="center" shrinkToFit="1"/>
    </xf>
    <xf numFmtId="0" fontId="11" fillId="6" borderId="357" xfId="0" applyFont="1" applyFill="1" applyBorder="1" applyAlignment="1" applyProtection="1">
      <alignment vertical="center" shrinkToFit="1"/>
    </xf>
    <xf numFmtId="0" fontId="11" fillId="6" borderId="23" xfId="0" applyFont="1" applyFill="1" applyBorder="1" applyAlignment="1" applyProtection="1">
      <alignment vertical="center" shrinkToFit="1"/>
    </xf>
    <xf numFmtId="0" fontId="11" fillId="6" borderId="6" xfId="0" applyFont="1" applyFill="1" applyBorder="1" applyAlignment="1" applyProtection="1">
      <alignment vertical="center" shrinkToFit="1"/>
    </xf>
    <xf numFmtId="38" fontId="11" fillId="0" borderId="332" xfId="1" applyFont="1" applyBorder="1" applyAlignment="1" applyProtection="1">
      <alignment vertical="center"/>
    </xf>
    <xf numFmtId="0" fontId="11" fillId="0" borderId="308" xfId="0" applyFont="1" applyBorder="1" applyAlignment="1" applyProtection="1">
      <alignment vertical="center"/>
    </xf>
    <xf numFmtId="0" fontId="11" fillId="0" borderId="371" xfId="0" applyFont="1" applyBorder="1" applyProtection="1">
      <alignment vertical="center"/>
    </xf>
    <xf numFmtId="0" fontId="11" fillId="0" borderId="0" xfId="0" applyFont="1" applyAlignment="1" applyProtection="1">
      <alignment vertical="center"/>
    </xf>
    <xf numFmtId="49" fontId="11" fillId="0" borderId="1" xfId="0" applyNumberFormat="1" applyFont="1" applyBorder="1" applyAlignment="1" applyProtection="1">
      <alignment horizontal="center" vertical="center"/>
      <protection locked="0"/>
    </xf>
    <xf numFmtId="0" fontId="11" fillId="0" borderId="236" xfId="0" applyFont="1" applyBorder="1" applyProtection="1">
      <alignment vertical="center"/>
      <protection locked="0"/>
    </xf>
    <xf numFmtId="38" fontId="11" fillId="0" borderId="236" xfId="1" applyFont="1" applyBorder="1" applyProtection="1">
      <alignment vertical="center"/>
      <protection locked="0"/>
    </xf>
    <xf numFmtId="49" fontId="11" fillId="0" borderId="236" xfId="0" applyNumberFormat="1" applyFont="1" applyBorder="1" applyAlignment="1" applyProtection="1">
      <alignment horizontal="center" vertical="center"/>
      <protection locked="0"/>
    </xf>
    <xf numFmtId="0" fontId="11" fillId="0" borderId="360" xfId="0" applyFont="1" applyBorder="1" applyProtection="1">
      <alignment vertical="center"/>
      <protection locked="0"/>
    </xf>
    <xf numFmtId="0" fontId="11" fillId="0" borderId="1" xfId="0" applyFont="1" applyBorder="1" applyProtection="1">
      <alignment vertical="center"/>
      <protection locked="0"/>
    </xf>
    <xf numFmtId="0" fontId="11" fillId="0" borderId="236" xfId="0" applyFont="1" applyBorder="1" applyAlignment="1" applyProtection="1">
      <alignment horizontal="center" vertical="center"/>
      <protection locked="0"/>
    </xf>
    <xf numFmtId="49" fontId="11" fillId="0" borderId="3" xfId="0" applyNumberFormat="1" applyFont="1" applyBorder="1" applyAlignment="1" applyProtection="1">
      <alignment horizontal="center" vertical="center"/>
      <protection locked="0"/>
    </xf>
    <xf numFmtId="0" fontId="11" fillId="0" borderId="166" xfId="0" applyFont="1" applyBorder="1" applyProtection="1">
      <alignment vertical="center"/>
      <protection locked="0"/>
    </xf>
    <xf numFmtId="38" fontId="11" fillId="0" borderId="166" xfId="1" applyFont="1" applyBorder="1" applyProtection="1">
      <alignment vertical="center"/>
      <protection locked="0"/>
    </xf>
    <xf numFmtId="49" fontId="11" fillId="0" borderId="166" xfId="0" applyNumberFormat="1" applyFont="1" applyBorder="1" applyAlignment="1" applyProtection="1">
      <alignment horizontal="center" vertical="center"/>
      <protection locked="0"/>
    </xf>
    <xf numFmtId="0" fontId="11" fillId="0" borderId="361" xfId="0" applyFont="1" applyBorder="1" applyProtection="1">
      <alignment vertical="center"/>
      <protection locked="0"/>
    </xf>
    <xf numFmtId="0" fontId="11" fillId="0" borderId="3" xfId="0" applyFont="1" applyBorder="1" applyProtection="1">
      <alignment vertical="center"/>
      <protection locked="0"/>
    </xf>
    <xf numFmtId="0" fontId="11" fillId="0" borderId="166" xfId="0" applyFont="1" applyBorder="1" applyAlignment="1" applyProtection="1">
      <alignment horizontal="center" vertical="center"/>
      <protection locked="0"/>
    </xf>
    <xf numFmtId="49" fontId="11" fillId="0" borderId="324" xfId="0" applyNumberFormat="1" applyFont="1" applyBorder="1" applyAlignment="1" applyProtection="1">
      <alignment horizontal="center" vertical="center"/>
      <protection locked="0"/>
    </xf>
    <xf numFmtId="0" fontId="11" fillId="0" borderId="356" xfId="0" applyFont="1" applyBorder="1" applyProtection="1">
      <alignment vertical="center"/>
      <protection locked="0"/>
    </xf>
    <xf numFmtId="38" fontId="11" fillId="0" borderId="356" xfId="1" applyFont="1" applyBorder="1" applyProtection="1">
      <alignment vertical="center"/>
      <protection locked="0"/>
    </xf>
    <xf numFmtId="49" fontId="11" fillId="0" borderId="356" xfId="0" applyNumberFormat="1" applyFont="1" applyBorder="1" applyAlignment="1" applyProtection="1">
      <alignment horizontal="center" vertical="center"/>
      <protection locked="0"/>
    </xf>
    <xf numFmtId="0" fontId="11" fillId="0" borderId="362" xfId="0" applyFont="1" applyBorder="1" applyProtection="1">
      <alignment vertical="center"/>
      <protection locked="0"/>
    </xf>
    <xf numFmtId="0" fontId="11" fillId="0" borderId="324" xfId="0" applyFont="1" applyBorder="1" applyProtection="1">
      <alignment vertical="center"/>
      <protection locked="0"/>
    </xf>
    <xf numFmtId="0" fontId="11" fillId="0" borderId="356" xfId="0" applyFont="1" applyBorder="1" applyAlignment="1" applyProtection="1">
      <alignment horizontal="center" vertical="center"/>
      <protection locked="0"/>
    </xf>
    <xf numFmtId="49" fontId="11" fillId="0" borderId="20" xfId="0" applyNumberFormat="1" applyFont="1" applyBorder="1" applyAlignment="1" applyProtection="1">
      <alignment horizontal="center" vertical="center"/>
      <protection locked="0"/>
    </xf>
    <xf numFmtId="0" fontId="11" fillId="0" borderId="267" xfId="0" applyFont="1" applyBorder="1" applyProtection="1">
      <alignment vertical="center"/>
      <protection locked="0"/>
    </xf>
    <xf numFmtId="38" fontId="11" fillId="0" borderId="267" xfId="1" applyFont="1" applyBorder="1" applyProtection="1">
      <alignment vertical="center"/>
      <protection locked="0"/>
    </xf>
    <xf numFmtId="49" fontId="11" fillId="0" borderId="267" xfId="0" applyNumberFormat="1" applyFont="1" applyBorder="1" applyAlignment="1" applyProtection="1">
      <alignment horizontal="center" vertical="center"/>
      <protection locked="0"/>
    </xf>
    <xf numFmtId="0" fontId="11" fillId="0" borderId="358" xfId="0" applyFont="1" applyBorder="1" applyProtection="1">
      <alignment vertical="center"/>
      <protection locked="0"/>
    </xf>
    <xf numFmtId="0" fontId="11" fillId="0" borderId="20" xfId="0" applyFont="1" applyBorder="1" applyProtection="1">
      <alignment vertical="center"/>
      <protection locked="0"/>
    </xf>
    <xf numFmtId="0" fontId="11" fillId="0" borderId="267" xfId="0" applyFont="1" applyBorder="1" applyAlignment="1" applyProtection="1">
      <alignment horizontal="center" vertical="center"/>
      <protection locked="0"/>
    </xf>
    <xf numFmtId="49" fontId="11" fillId="0" borderId="5" xfId="0" applyNumberFormat="1" applyFont="1" applyBorder="1" applyAlignment="1" applyProtection="1">
      <alignment horizontal="center" vertical="center"/>
      <protection locked="0"/>
    </xf>
    <xf numFmtId="0" fontId="11" fillId="0" borderId="238" xfId="0" applyFont="1" applyBorder="1" applyProtection="1">
      <alignment vertical="center"/>
      <protection locked="0"/>
    </xf>
    <xf numFmtId="38" fontId="11" fillId="0" borderId="238" xfId="1" applyFont="1" applyBorder="1" applyProtection="1">
      <alignment vertical="center"/>
      <protection locked="0"/>
    </xf>
    <xf numFmtId="49" fontId="11" fillId="0" borderId="238" xfId="0" applyNumberFormat="1" applyFont="1" applyBorder="1" applyAlignment="1" applyProtection="1">
      <alignment horizontal="center" vertical="center"/>
      <protection locked="0"/>
    </xf>
    <xf numFmtId="0" fontId="11" fillId="0" borderId="363" xfId="0" applyFont="1" applyBorder="1" applyProtection="1">
      <alignment vertical="center"/>
      <protection locked="0"/>
    </xf>
    <xf numFmtId="0" fontId="11" fillId="0" borderId="5" xfId="0" applyFont="1" applyBorder="1" applyProtection="1">
      <alignment vertical="center"/>
      <protection locked="0"/>
    </xf>
    <xf numFmtId="0" fontId="11" fillId="0" borderId="238" xfId="0" applyFont="1" applyBorder="1" applyAlignment="1" applyProtection="1">
      <alignment horizontal="center" vertical="center"/>
      <protection locked="0"/>
    </xf>
    <xf numFmtId="0" fontId="28" fillId="0" borderId="0" xfId="0" applyFont="1" applyFill="1" applyBorder="1" applyAlignment="1" applyProtection="1">
      <alignment horizontal="center" vertical="center"/>
    </xf>
    <xf numFmtId="0" fontId="11" fillId="0" borderId="2" xfId="0" applyFont="1" applyBorder="1" applyAlignment="1" applyProtection="1">
      <alignment vertical="center" shrinkToFit="1"/>
      <protection locked="0"/>
    </xf>
    <xf numFmtId="0" fontId="11" fillId="0" borderId="4" xfId="0" applyFont="1" applyBorder="1" applyAlignment="1" applyProtection="1">
      <alignment vertical="center" shrinkToFit="1"/>
      <protection locked="0"/>
    </xf>
    <xf numFmtId="0" fontId="11" fillId="0" borderId="16" xfId="0" applyFont="1" applyBorder="1" applyAlignment="1" applyProtection="1">
      <alignment vertical="center" shrinkToFit="1"/>
      <protection locked="0"/>
    </xf>
    <xf numFmtId="0" fontId="11" fillId="0" borderId="21" xfId="0" applyFont="1" applyBorder="1" applyAlignment="1" applyProtection="1">
      <alignment vertical="center" shrinkToFit="1"/>
      <protection locked="0"/>
    </xf>
    <xf numFmtId="0" fontId="11" fillId="0" borderId="7" xfId="0" applyFont="1" applyBorder="1" applyAlignment="1" applyProtection="1">
      <alignment vertical="center" shrinkToFit="1"/>
      <protection locked="0"/>
    </xf>
    <xf numFmtId="38" fontId="31" fillId="0" borderId="319" xfId="1" applyFont="1" applyBorder="1" applyProtection="1">
      <alignment vertical="center"/>
    </xf>
    <xf numFmtId="38" fontId="31" fillId="0" borderId="320" xfId="1" applyFont="1" applyBorder="1" applyProtection="1">
      <alignment vertical="center"/>
    </xf>
    <xf numFmtId="38" fontId="31" fillId="0" borderId="2" xfId="1" applyFont="1" applyBorder="1" applyProtection="1">
      <alignment vertical="center"/>
    </xf>
    <xf numFmtId="38" fontId="31" fillId="0" borderId="10" xfId="1" applyFont="1" applyBorder="1" applyProtection="1">
      <alignment vertical="center"/>
    </xf>
    <xf numFmtId="38" fontId="31" fillId="0" borderId="4" xfId="1" applyFont="1" applyBorder="1" applyProtection="1">
      <alignment vertical="center"/>
    </xf>
    <xf numFmtId="38" fontId="31" fillId="0" borderId="11" xfId="1" applyFont="1" applyBorder="1" applyProtection="1">
      <alignment vertical="center"/>
    </xf>
    <xf numFmtId="38" fontId="31" fillId="0" borderId="125" xfId="1" applyFont="1" applyBorder="1" applyProtection="1">
      <alignment vertical="center"/>
    </xf>
    <xf numFmtId="38" fontId="31" fillId="0" borderId="341" xfId="1" applyFont="1" applyBorder="1" applyProtection="1">
      <alignment vertical="center"/>
    </xf>
    <xf numFmtId="38" fontId="0" fillId="0" borderId="0" xfId="1" applyFont="1" applyProtection="1">
      <alignment vertical="center"/>
    </xf>
    <xf numFmtId="38" fontId="11" fillId="0" borderId="59" xfId="1" applyFont="1" applyFill="1" applyBorder="1" applyAlignment="1" applyProtection="1">
      <alignment horizontal="center" vertical="center"/>
    </xf>
    <xf numFmtId="38" fontId="11" fillId="0" borderId="26" xfId="1" applyFont="1" applyFill="1" applyBorder="1" applyAlignment="1" applyProtection="1">
      <alignment horizontal="center" vertical="center"/>
    </xf>
    <xf numFmtId="38" fontId="11" fillId="0" borderId="61" xfId="1" applyFont="1" applyFill="1" applyBorder="1" applyAlignment="1" applyProtection="1">
      <alignment horizontal="center" vertical="center"/>
    </xf>
    <xf numFmtId="0" fontId="11" fillId="0" borderId="15" xfId="0" applyFont="1" applyBorder="1" applyAlignment="1" applyProtection="1">
      <alignment horizontal="center" vertical="center" textRotation="255"/>
    </xf>
    <xf numFmtId="0" fontId="11" fillId="0" borderId="0" xfId="0" applyFont="1" applyBorder="1" applyAlignment="1" applyProtection="1">
      <alignment horizontal="center" vertical="center" textRotation="255"/>
    </xf>
    <xf numFmtId="0" fontId="18" fillId="0" borderId="15" xfId="0" applyFont="1" applyBorder="1" applyAlignment="1" applyProtection="1">
      <alignment horizontal="center" vertical="center" shrinkToFit="1"/>
      <protection locked="0"/>
    </xf>
    <xf numFmtId="0" fontId="11" fillId="0" borderId="15" xfId="0" applyFont="1" applyBorder="1" applyAlignment="1" applyProtection="1">
      <alignment horizontal="left" vertical="center"/>
    </xf>
    <xf numFmtId="0" fontId="12" fillId="0" borderId="15" xfId="0" applyFont="1" applyBorder="1" applyAlignment="1" applyProtection="1">
      <alignment horizontal="center" vertical="center"/>
    </xf>
    <xf numFmtId="0" fontId="26" fillId="0" borderId="15" xfId="0" applyFont="1" applyBorder="1" applyAlignment="1" applyProtection="1">
      <alignment horizontal="center" vertical="center"/>
    </xf>
    <xf numFmtId="0" fontId="18" fillId="0" borderId="17" xfId="0" applyFont="1" applyFill="1" applyBorder="1" applyAlignment="1" applyProtection="1">
      <alignment horizontal="center" vertical="center" shrinkToFit="1"/>
    </xf>
    <xf numFmtId="0" fontId="11" fillId="0" borderId="17" xfId="0" applyFont="1" applyFill="1" applyBorder="1" applyAlignment="1" applyProtection="1">
      <alignment horizontal="left" vertical="center"/>
    </xf>
    <xf numFmtId="38" fontId="31" fillId="0" borderId="33" xfId="1" applyFont="1" applyBorder="1" applyAlignment="1" applyProtection="1">
      <alignment vertical="center" shrinkToFit="1"/>
    </xf>
    <xf numFmtId="38" fontId="31" fillId="0" borderId="372" xfId="1" applyFont="1" applyBorder="1" applyAlignment="1" applyProtection="1">
      <alignment horizontal="right" vertical="center" shrinkToFit="1"/>
    </xf>
    <xf numFmtId="38" fontId="31" fillId="0" borderId="310" xfId="1" applyFont="1" applyFill="1" applyBorder="1" applyAlignment="1" applyProtection="1">
      <alignment vertical="center"/>
    </xf>
    <xf numFmtId="38" fontId="31" fillId="0" borderId="294" xfId="1" applyFont="1" applyFill="1" applyBorder="1" applyAlignment="1" applyProtection="1">
      <alignment vertical="center"/>
    </xf>
    <xf numFmtId="38" fontId="31" fillId="0" borderId="63" xfId="1" applyFont="1" applyFill="1" applyBorder="1" applyAlignment="1" applyProtection="1">
      <alignment vertical="center"/>
    </xf>
    <xf numFmtId="38" fontId="31" fillId="0" borderId="22" xfId="1" applyFont="1" applyFill="1" applyBorder="1" applyAlignment="1" applyProtection="1">
      <alignment vertical="center"/>
    </xf>
    <xf numFmtId="0" fontId="44" fillId="0" borderId="4" xfId="0" applyFont="1" applyBorder="1" applyAlignment="1" applyProtection="1">
      <alignment vertical="center" shrinkToFit="1"/>
    </xf>
    <xf numFmtId="0" fontId="11" fillId="0" borderId="251" xfId="0" applyFont="1" applyBorder="1" applyAlignment="1" applyProtection="1">
      <alignment vertical="center" shrinkToFit="1"/>
      <protection locked="0"/>
    </xf>
    <xf numFmtId="0" fontId="11" fillId="0" borderId="255" xfId="0" applyFont="1" applyBorder="1" applyAlignment="1" applyProtection="1">
      <alignment vertical="center" shrinkToFit="1"/>
      <protection locked="0"/>
    </xf>
    <xf numFmtId="0" fontId="11" fillId="0" borderId="258" xfId="0" applyFont="1" applyBorder="1" applyAlignment="1" applyProtection="1">
      <alignment vertical="center" shrinkToFit="1"/>
      <protection locked="0"/>
    </xf>
    <xf numFmtId="0" fontId="11" fillId="0" borderId="270" xfId="0" applyFont="1" applyBorder="1" applyAlignment="1" applyProtection="1">
      <alignment vertical="center" shrinkToFit="1"/>
      <protection locked="0"/>
    </xf>
    <xf numFmtId="0" fontId="11" fillId="0" borderId="269" xfId="0" applyFont="1" applyBorder="1" applyAlignment="1" applyProtection="1">
      <alignment horizontal="center" vertical="center"/>
      <protection locked="0"/>
    </xf>
    <xf numFmtId="0" fontId="11" fillId="0" borderId="254" xfId="0" applyFont="1" applyBorder="1" applyAlignment="1" applyProtection="1">
      <alignment horizontal="center" vertical="center"/>
      <protection locked="0"/>
    </xf>
    <xf numFmtId="0" fontId="11" fillId="0" borderId="257" xfId="0" applyFont="1" applyBorder="1" applyAlignment="1" applyProtection="1">
      <alignment horizontal="center" vertical="center"/>
      <protection locked="0"/>
    </xf>
    <xf numFmtId="0" fontId="11" fillId="0" borderId="250" xfId="0" applyFont="1" applyBorder="1" applyAlignment="1" applyProtection="1">
      <alignment horizontal="center" vertical="center"/>
      <protection locked="0"/>
    </xf>
    <xf numFmtId="0" fontId="3" fillId="0" borderId="132" xfId="0" applyFont="1" applyBorder="1" applyAlignment="1" applyProtection="1">
      <alignment vertical="center" shrinkToFit="1"/>
      <protection locked="0"/>
    </xf>
    <xf numFmtId="0" fontId="3" fillId="0" borderId="4" xfId="0" applyFont="1" applyBorder="1" applyAlignment="1" applyProtection="1">
      <alignment vertical="center" shrinkToFit="1"/>
      <protection locked="0"/>
    </xf>
    <xf numFmtId="0" fontId="3" fillId="0" borderId="7" xfId="0" applyFont="1" applyBorder="1" applyAlignment="1" applyProtection="1">
      <alignment vertical="center" shrinkToFit="1"/>
      <protection locked="0"/>
    </xf>
    <xf numFmtId="0" fontId="44" fillId="0" borderId="4" xfId="0" applyFont="1" applyBorder="1" applyAlignment="1" applyProtection="1">
      <alignment vertical="center" shrinkToFit="1"/>
      <protection locked="0"/>
    </xf>
    <xf numFmtId="0" fontId="6" fillId="0" borderId="132" xfId="0" applyFont="1" applyFill="1" applyBorder="1" applyAlignment="1" applyProtection="1">
      <alignment vertical="center" shrinkToFit="1"/>
      <protection locked="0"/>
    </xf>
    <xf numFmtId="0" fontId="3" fillId="0" borderId="125" xfId="0" applyFont="1" applyBorder="1" applyAlignment="1" applyProtection="1">
      <alignment vertical="center" shrinkToFit="1"/>
      <protection locked="0"/>
    </xf>
    <xf numFmtId="0" fontId="6" fillId="0" borderId="132" xfId="0" applyFont="1" applyBorder="1" applyAlignment="1" applyProtection="1">
      <alignment vertical="center" shrinkToFit="1"/>
      <protection locked="0"/>
    </xf>
    <xf numFmtId="0" fontId="6" fillId="0" borderId="295" xfId="0" applyFont="1" applyBorder="1" applyAlignment="1" applyProtection="1">
      <alignment vertical="center" shrinkToFit="1"/>
      <protection locked="0"/>
    </xf>
    <xf numFmtId="0" fontId="3" fillId="0" borderId="16" xfId="0" applyFont="1" applyBorder="1" applyAlignment="1" applyProtection="1">
      <alignment vertical="center" shrinkToFit="1"/>
      <protection locked="0"/>
    </xf>
    <xf numFmtId="0" fontId="3" fillId="0" borderId="21" xfId="0" applyFont="1" applyBorder="1" applyAlignment="1" applyProtection="1">
      <alignment vertical="center" shrinkToFit="1"/>
      <protection locked="0"/>
    </xf>
    <xf numFmtId="0" fontId="36" fillId="0" borderId="132" xfId="0" applyFont="1" applyBorder="1" applyAlignment="1" applyProtection="1">
      <alignment vertical="center" shrinkToFit="1"/>
      <protection locked="0"/>
    </xf>
    <xf numFmtId="38" fontId="15" fillId="0" borderId="60" xfId="1" applyFont="1" applyFill="1" applyBorder="1" applyAlignment="1" applyProtection="1">
      <alignment vertical="center"/>
    </xf>
    <xf numFmtId="38" fontId="15" fillId="0" borderId="124" xfId="1" applyFont="1" applyFill="1" applyBorder="1" applyAlignment="1" applyProtection="1">
      <alignment vertical="center"/>
    </xf>
    <xf numFmtId="38" fontId="15" fillId="0" borderId="16" xfId="1" applyFont="1" applyFill="1" applyBorder="1" applyAlignment="1" applyProtection="1">
      <alignment vertical="center"/>
    </xf>
    <xf numFmtId="38" fontId="15" fillId="0" borderId="21" xfId="1" applyFont="1" applyFill="1" applyBorder="1" applyAlignment="1" applyProtection="1">
      <alignment vertical="center"/>
    </xf>
    <xf numFmtId="38" fontId="15" fillId="0" borderId="2" xfId="1" applyFont="1" applyFill="1" applyBorder="1" applyAlignment="1" applyProtection="1">
      <alignment vertical="center"/>
    </xf>
    <xf numFmtId="38" fontId="15" fillId="0" borderId="30" xfId="1" applyFont="1" applyFill="1" applyBorder="1" applyAlignment="1" applyProtection="1">
      <alignment vertical="center"/>
    </xf>
    <xf numFmtId="38" fontId="15" fillId="0" borderId="4" xfId="1" applyFont="1" applyFill="1" applyBorder="1" applyAlignment="1" applyProtection="1">
      <alignment vertical="center"/>
    </xf>
    <xf numFmtId="38" fontId="15" fillId="0" borderId="161" xfId="1" applyFont="1" applyFill="1" applyBorder="1" applyAlignment="1" applyProtection="1">
      <alignment vertical="center"/>
    </xf>
    <xf numFmtId="38" fontId="15" fillId="0" borderId="134" xfId="1" applyFont="1" applyFill="1" applyBorder="1" applyAlignment="1" applyProtection="1">
      <alignment vertical="center"/>
      <protection locked="0"/>
    </xf>
    <xf numFmtId="38" fontId="15" fillId="0" borderId="16" xfId="1" applyFont="1" applyFill="1" applyBorder="1" applyAlignment="1" applyProtection="1">
      <alignment vertical="center"/>
      <protection locked="0"/>
    </xf>
    <xf numFmtId="38" fontId="15" fillId="5" borderId="16" xfId="1" applyFont="1" applyFill="1" applyBorder="1" applyAlignment="1" applyProtection="1">
      <alignment vertical="center"/>
      <protection locked="0"/>
    </xf>
    <xf numFmtId="38" fontId="22" fillId="0" borderId="30" xfId="1" applyFont="1" applyBorder="1" applyAlignment="1" applyProtection="1">
      <alignment horizontal="right" vertical="center" shrinkToFit="1"/>
    </xf>
    <xf numFmtId="38" fontId="22" fillId="0" borderId="24" xfId="1" applyFont="1" applyBorder="1" applyAlignment="1" applyProtection="1">
      <alignment horizontal="right" vertical="center"/>
    </xf>
    <xf numFmtId="38" fontId="22" fillId="0" borderId="115" xfId="1" applyFont="1" applyBorder="1" applyAlignment="1" applyProtection="1">
      <alignment horizontal="right" vertical="center"/>
    </xf>
    <xf numFmtId="38" fontId="22" fillId="0" borderId="4" xfId="1" applyFont="1" applyBorder="1" applyAlignment="1" applyProtection="1">
      <alignment horizontal="right" vertical="center" shrinkToFit="1"/>
    </xf>
    <xf numFmtId="38" fontId="22" fillId="0" borderId="11" xfId="1" applyFont="1" applyBorder="1" applyAlignment="1" applyProtection="1">
      <alignment horizontal="right" vertical="center"/>
    </xf>
    <xf numFmtId="38" fontId="22" fillId="0" borderId="19" xfId="1" applyFont="1" applyBorder="1" applyAlignment="1" applyProtection="1">
      <alignment horizontal="right" vertical="center"/>
    </xf>
    <xf numFmtId="38" fontId="42" fillId="0" borderId="16" xfId="1" applyFont="1" applyFill="1" applyBorder="1" applyAlignment="1" applyProtection="1">
      <alignment vertical="center"/>
    </xf>
    <xf numFmtId="38" fontId="15" fillId="8" borderId="15" xfId="1" applyFont="1" applyFill="1" applyBorder="1" applyAlignment="1" applyProtection="1">
      <alignment vertical="center"/>
    </xf>
    <xf numFmtId="38" fontId="15" fillId="8" borderId="29" xfId="1" applyFont="1" applyFill="1" applyBorder="1" applyAlignment="1" applyProtection="1">
      <alignment vertical="center"/>
    </xf>
    <xf numFmtId="0" fontId="11" fillId="0" borderId="0" xfId="0" applyFont="1" applyBorder="1" applyAlignment="1" applyProtection="1">
      <alignment vertical="center" shrinkToFit="1"/>
    </xf>
    <xf numFmtId="0" fontId="11" fillId="0" borderId="0" xfId="0" applyFont="1" applyBorder="1" applyAlignment="1" applyProtection="1">
      <alignment vertical="center"/>
    </xf>
    <xf numFmtId="38" fontId="31" fillId="0" borderId="124" xfId="1" applyFont="1" applyFill="1" applyBorder="1" applyAlignment="1" applyProtection="1">
      <alignment horizontal="right" vertical="center"/>
    </xf>
    <xf numFmtId="38" fontId="31" fillId="0" borderId="4" xfId="1" applyFont="1" applyFill="1" applyBorder="1" applyAlignment="1" applyProtection="1">
      <alignment horizontal="right" vertical="center"/>
    </xf>
    <xf numFmtId="38" fontId="31" fillId="0" borderId="16" xfId="1" applyFont="1" applyFill="1" applyBorder="1" applyAlignment="1" applyProtection="1">
      <alignment horizontal="right" vertical="center"/>
    </xf>
    <xf numFmtId="177" fontId="31" fillId="0" borderId="4" xfId="1" applyNumberFormat="1" applyFont="1" applyFill="1" applyBorder="1" applyAlignment="1" applyProtection="1">
      <alignment horizontal="right" vertical="center"/>
    </xf>
    <xf numFmtId="38" fontId="31" fillId="0" borderId="7" xfId="1" applyFont="1" applyFill="1" applyBorder="1" applyAlignment="1" applyProtection="1">
      <alignment horizontal="right" vertical="center"/>
    </xf>
    <xf numFmtId="38" fontId="31" fillId="0" borderId="21" xfId="1" applyFont="1" applyBorder="1" applyProtection="1">
      <alignment vertical="center"/>
    </xf>
    <xf numFmtId="38" fontId="31" fillId="0" borderId="373" xfId="0" applyNumberFormat="1" applyFont="1" applyBorder="1" applyProtection="1">
      <alignment vertical="center"/>
    </xf>
    <xf numFmtId="38" fontId="23" fillId="0" borderId="4" xfId="1" applyFont="1" applyFill="1" applyBorder="1" applyAlignment="1" applyProtection="1">
      <alignment horizontal="right" vertical="center"/>
    </xf>
    <xf numFmtId="0" fontId="23" fillId="0" borderId="16" xfId="0" applyFont="1" applyFill="1" applyBorder="1" applyAlignment="1" applyProtection="1">
      <alignment vertical="center" shrinkToFit="1"/>
    </xf>
    <xf numFmtId="38" fontId="23" fillId="0" borderId="16" xfId="1" applyFont="1" applyFill="1" applyBorder="1" applyAlignment="1" applyProtection="1">
      <alignment horizontal="right" vertical="center"/>
    </xf>
    <xf numFmtId="38" fontId="31" fillId="0" borderId="21" xfId="1" applyFont="1" applyFill="1" applyBorder="1" applyAlignment="1" applyProtection="1">
      <alignment horizontal="right" vertical="center"/>
    </xf>
    <xf numFmtId="0" fontId="11" fillId="0" borderId="0" xfId="0" applyFont="1" applyAlignment="1">
      <alignment horizontal="center" vertical="center"/>
    </xf>
    <xf numFmtId="0" fontId="19" fillId="0" borderId="7" xfId="0" applyFont="1" applyFill="1" applyBorder="1" applyAlignment="1" applyProtection="1">
      <alignment horizontal="left" vertical="center" shrinkToFit="1"/>
    </xf>
    <xf numFmtId="0" fontId="31" fillId="0" borderId="2" xfId="0" applyNumberFormat="1" applyFont="1" applyFill="1" applyBorder="1" applyAlignment="1" applyProtection="1">
      <alignment vertical="center"/>
    </xf>
    <xf numFmtId="0" fontId="31" fillId="0" borderId="7" xfId="0" applyNumberFormat="1" applyFont="1" applyFill="1" applyBorder="1" applyAlignment="1" applyProtection="1">
      <alignment vertical="center"/>
    </xf>
    <xf numFmtId="0" fontId="11" fillId="0" borderId="2" xfId="0" applyFont="1" applyBorder="1" applyAlignment="1" applyProtection="1">
      <alignment horizontal="center" vertical="center"/>
    </xf>
    <xf numFmtId="0" fontId="11" fillId="0" borderId="21" xfId="0" applyFont="1" applyFill="1" applyBorder="1" applyAlignment="1" applyProtection="1">
      <alignment horizontal="center" vertical="center"/>
    </xf>
    <xf numFmtId="38" fontId="11" fillId="0" borderId="2" xfId="1" applyFont="1" applyBorder="1" applyAlignment="1" applyProtection="1">
      <alignment horizontal="center" vertical="center" shrinkToFit="1"/>
    </xf>
    <xf numFmtId="38" fontId="11" fillId="0" borderId="16" xfId="1" applyFont="1" applyBorder="1" applyAlignment="1" applyProtection="1">
      <alignment horizontal="center" vertical="center" shrinkToFit="1"/>
    </xf>
    <xf numFmtId="38" fontId="11" fillId="0" borderId="10" xfId="1" applyFont="1" applyBorder="1" applyAlignment="1" applyProtection="1">
      <alignment horizontal="center" vertical="center" shrinkToFit="1"/>
    </xf>
    <xf numFmtId="38" fontId="11" fillId="0" borderId="157" xfId="1" applyFont="1" applyBorder="1" applyAlignment="1" applyProtection="1">
      <alignment horizontal="center" vertical="center" shrinkToFit="1"/>
    </xf>
    <xf numFmtId="38" fontId="11" fillId="0" borderId="30" xfId="1" applyFont="1" applyBorder="1" applyAlignment="1" applyProtection="1">
      <alignment horizontal="center" vertical="center" shrinkToFit="1"/>
    </xf>
    <xf numFmtId="38" fontId="11" fillId="0" borderId="24" xfId="1" applyFont="1" applyBorder="1" applyAlignment="1" applyProtection="1">
      <alignment horizontal="center" vertical="center" shrinkToFit="1"/>
    </xf>
    <xf numFmtId="38" fontId="11" fillId="0" borderId="115" xfId="1" applyFont="1" applyBorder="1" applyAlignment="1" applyProtection="1">
      <alignment horizontal="center" vertical="center" shrinkToFit="1"/>
    </xf>
    <xf numFmtId="0" fontId="31" fillId="5" borderId="7" xfId="0" applyFont="1" applyFill="1" applyBorder="1" applyAlignment="1" applyProtection="1">
      <alignment horizontal="center" vertical="center"/>
    </xf>
    <xf numFmtId="38" fontId="15" fillId="0" borderId="134" xfId="1" applyFont="1" applyFill="1" applyBorder="1" applyAlignment="1" applyProtection="1">
      <alignment vertical="center"/>
    </xf>
    <xf numFmtId="0" fontId="23" fillId="0" borderId="132" xfId="0" applyFont="1" applyBorder="1" applyAlignment="1" applyProtection="1">
      <alignment vertical="center"/>
    </xf>
    <xf numFmtId="0" fontId="23" fillId="0" borderId="295" xfId="0" applyFont="1" applyBorder="1" applyAlignment="1" applyProtection="1">
      <alignment vertical="center"/>
    </xf>
    <xf numFmtId="38" fontId="15" fillId="5" borderId="30" xfId="1" applyFont="1" applyFill="1" applyBorder="1" applyAlignment="1" applyProtection="1">
      <alignment vertical="center"/>
    </xf>
    <xf numFmtId="38" fontId="15" fillId="8" borderId="17" xfId="1" applyFont="1" applyFill="1" applyBorder="1" applyAlignment="1" applyProtection="1">
      <alignment vertical="center"/>
    </xf>
    <xf numFmtId="38" fontId="15" fillId="0" borderId="375" xfId="1" applyFont="1" applyFill="1" applyBorder="1" applyAlignment="1" applyProtection="1">
      <alignment vertical="center"/>
      <protection locked="0"/>
    </xf>
    <xf numFmtId="38" fontId="15" fillId="5" borderId="29" xfId="1" applyFont="1" applyFill="1" applyBorder="1" applyAlignment="1" applyProtection="1">
      <alignment vertical="center"/>
      <protection locked="0"/>
    </xf>
    <xf numFmtId="38" fontId="15" fillId="0" borderId="29" xfId="1" applyFont="1" applyFill="1" applyBorder="1" applyAlignment="1" applyProtection="1">
      <alignment vertical="center"/>
      <protection locked="0"/>
    </xf>
    <xf numFmtId="38" fontId="15" fillId="8" borderId="126" xfId="1" applyFont="1" applyFill="1" applyBorder="1" applyAlignment="1" applyProtection="1">
      <alignment vertical="center"/>
    </xf>
    <xf numFmtId="0" fontId="43" fillId="0" borderId="324" xfId="0" applyFont="1" applyFill="1" applyBorder="1" applyAlignment="1" applyProtection="1">
      <alignment horizontal="center" vertical="center" shrinkToFit="1"/>
    </xf>
    <xf numFmtId="0" fontId="11" fillId="0" borderId="296" xfId="0" applyFont="1" applyBorder="1" applyProtection="1">
      <alignment vertical="center"/>
    </xf>
    <xf numFmtId="0" fontId="11" fillId="0" borderId="296" xfId="0" applyFont="1" applyBorder="1" applyAlignment="1" applyProtection="1">
      <alignment horizontal="left" vertical="center"/>
    </xf>
    <xf numFmtId="0" fontId="15" fillId="0" borderId="324" xfId="0" applyFont="1" applyFill="1" applyBorder="1" applyAlignment="1" applyProtection="1">
      <alignment horizontal="center" vertical="center" shrinkToFit="1"/>
    </xf>
    <xf numFmtId="38" fontId="15" fillId="0" borderId="127" xfId="1" applyFont="1" applyFill="1" applyBorder="1" applyAlignment="1" applyProtection="1">
      <alignment vertical="center"/>
    </xf>
    <xf numFmtId="0" fontId="31" fillId="0" borderId="13" xfId="0" applyFont="1" applyFill="1" applyBorder="1" applyAlignment="1" applyProtection="1">
      <alignment horizontal="center" vertical="center"/>
    </xf>
    <xf numFmtId="0" fontId="31" fillId="0" borderId="13" xfId="0" applyFont="1" applyFill="1" applyBorder="1" applyAlignment="1" applyProtection="1">
      <alignment horizontal="left" vertical="center" shrinkToFit="1"/>
    </xf>
    <xf numFmtId="38" fontId="31" fillId="0" borderId="125" xfId="1" applyFont="1" applyFill="1" applyBorder="1" applyAlignment="1" applyProtection="1">
      <alignment horizontal="right" vertical="center"/>
    </xf>
    <xf numFmtId="38" fontId="31" fillId="0" borderId="294" xfId="1" applyFont="1" applyFill="1" applyBorder="1" applyAlignment="1" applyProtection="1">
      <alignment horizontal="right" vertical="center"/>
    </xf>
    <xf numFmtId="38" fontId="31" fillId="0" borderId="22" xfId="1" applyFont="1" applyFill="1" applyBorder="1" applyAlignment="1" applyProtection="1">
      <alignment horizontal="right" vertical="center"/>
    </xf>
    <xf numFmtId="38" fontId="31" fillId="0" borderId="15" xfId="1" applyFont="1" applyFill="1" applyBorder="1" applyAlignment="1" applyProtection="1">
      <alignment horizontal="right" vertical="center"/>
    </xf>
    <xf numFmtId="0" fontId="11" fillId="0" borderId="354" xfId="0" applyFont="1" applyBorder="1" applyAlignment="1">
      <alignment horizontal="center" vertical="center"/>
    </xf>
    <xf numFmtId="0" fontId="8" fillId="0" borderId="0" xfId="0" applyFont="1" applyAlignment="1">
      <alignment horizontal="left" vertical="center"/>
    </xf>
    <xf numFmtId="0" fontId="11" fillId="0" borderId="15" xfId="0" applyFont="1" applyBorder="1" applyAlignment="1">
      <alignment horizontal="center" vertical="center" shrinkToFit="1"/>
    </xf>
    <xf numFmtId="0" fontId="10" fillId="0" borderId="0" xfId="0" applyFont="1" applyFill="1" applyBorder="1" applyAlignment="1" applyProtection="1">
      <alignment vertical="center"/>
    </xf>
    <xf numFmtId="0" fontId="45" fillId="0" borderId="22" xfId="0" applyFont="1" applyFill="1" applyBorder="1" applyProtection="1">
      <alignment vertical="center"/>
    </xf>
    <xf numFmtId="0" fontId="45" fillId="0" borderId="21" xfId="0" applyFont="1" applyFill="1" applyBorder="1" applyAlignment="1" applyProtection="1">
      <alignment horizontal="center" vertical="center"/>
    </xf>
    <xf numFmtId="0" fontId="45" fillId="0" borderId="4" xfId="0" applyFont="1" applyFill="1" applyBorder="1" applyAlignment="1" applyProtection="1">
      <alignment horizontal="center" vertical="center"/>
    </xf>
    <xf numFmtId="0" fontId="45" fillId="0" borderId="63" xfId="0" applyFont="1" applyFill="1" applyBorder="1" applyProtection="1">
      <alignment vertical="center"/>
    </xf>
    <xf numFmtId="0" fontId="45" fillId="0" borderId="4" xfId="0" applyFont="1" applyFill="1" applyBorder="1" applyAlignment="1" applyProtection="1">
      <alignment horizontal="center" vertical="center" shrinkToFit="1"/>
      <protection locked="0"/>
    </xf>
    <xf numFmtId="0" fontId="45" fillId="0" borderId="22" xfId="0" applyFont="1" applyFill="1" applyBorder="1" applyAlignment="1" applyProtection="1">
      <alignment vertical="center" shrinkToFit="1"/>
      <protection locked="0"/>
    </xf>
    <xf numFmtId="0" fontId="45" fillId="0" borderId="4" xfId="0" applyFont="1" applyFill="1" applyBorder="1" applyAlignment="1" applyProtection="1">
      <alignment horizontal="center" vertical="center"/>
      <protection locked="0"/>
    </xf>
    <xf numFmtId="0" fontId="45" fillId="0" borderId="22" xfId="0" applyFont="1" applyFill="1" applyBorder="1" applyProtection="1">
      <alignment vertical="center"/>
      <protection locked="0"/>
    </xf>
    <xf numFmtId="0" fontId="6" fillId="0" borderId="7" xfId="0" applyFont="1" applyFill="1" applyBorder="1" applyAlignment="1" applyProtection="1">
      <alignment horizontal="center" vertical="center"/>
      <protection locked="0"/>
    </xf>
    <xf numFmtId="0" fontId="6" fillId="0" borderId="138" xfId="0" applyFont="1" applyFill="1" applyBorder="1" applyProtection="1">
      <alignment vertical="center"/>
      <protection locked="0"/>
    </xf>
    <xf numFmtId="0" fontId="11" fillId="0" borderId="236" xfId="0" applyFont="1" applyBorder="1" applyAlignment="1" applyProtection="1">
      <alignment horizontal="center" vertical="center" shrinkToFit="1"/>
      <protection locked="0"/>
    </xf>
    <xf numFmtId="0" fontId="11" fillId="5" borderId="236" xfId="0" applyFont="1" applyFill="1" applyBorder="1" applyAlignment="1">
      <alignment vertical="center" shrinkToFit="1"/>
    </xf>
    <xf numFmtId="0" fontId="11" fillId="0" borderId="237" xfId="0" applyFont="1" applyBorder="1" applyAlignment="1" applyProtection="1">
      <alignment vertical="center" shrinkToFit="1"/>
      <protection locked="0"/>
    </xf>
    <xf numFmtId="0" fontId="11" fillId="0" borderId="166" xfId="0" applyFont="1" applyBorder="1" applyAlignment="1" applyProtection="1">
      <alignment horizontal="center" vertical="center" shrinkToFit="1"/>
      <protection locked="0"/>
    </xf>
    <xf numFmtId="0" fontId="11" fillId="5" borderId="166" xfId="0" applyFont="1" applyFill="1" applyBorder="1" applyAlignment="1">
      <alignment vertical="center" shrinkToFit="1"/>
    </xf>
    <xf numFmtId="0" fontId="11" fillId="0" borderId="8" xfId="0" applyFont="1" applyBorder="1" applyAlignment="1" applyProtection="1">
      <alignment vertical="center" shrinkToFit="1"/>
      <protection locked="0"/>
    </xf>
    <xf numFmtId="0" fontId="11" fillId="0" borderId="238" xfId="0" applyFont="1" applyBorder="1" applyAlignment="1" applyProtection="1">
      <alignment horizontal="center" vertical="center" shrinkToFit="1"/>
      <protection locked="0"/>
    </xf>
    <xf numFmtId="0" fontId="11" fillId="5" borderId="238" xfId="0" applyFont="1" applyFill="1" applyBorder="1" applyAlignment="1">
      <alignment vertical="center" shrinkToFit="1"/>
    </xf>
    <xf numFmtId="0" fontId="11" fillId="0" borderId="6" xfId="0" applyFont="1" applyBorder="1" applyAlignment="1" applyProtection="1">
      <alignment vertical="center" shrinkToFit="1"/>
      <protection locked="0"/>
    </xf>
    <xf numFmtId="38" fontId="11" fillId="0" borderId="236" xfId="1" applyFont="1" applyBorder="1" applyAlignment="1" applyProtection="1">
      <alignment vertical="center" shrinkToFit="1"/>
      <protection locked="0"/>
    </xf>
    <xf numFmtId="38" fontId="11" fillId="0" borderId="166" xfId="1" applyFont="1" applyBorder="1" applyAlignment="1" applyProtection="1">
      <alignment vertical="center" shrinkToFit="1"/>
      <protection locked="0"/>
    </xf>
    <xf numFmtId="38" fontId="11" fillId="0" borderId="238" xfId="1" applyFont="1" applyBorder="1" applyAlignment="1" applyProtection="1">
      <alignment vertical="center" shrinkToFit="1"/>
      <protection locked="0"/>
    </xf>
    <xf numFmtId="0" fontId="8" fillId="0" borderId="0" xfId="0" applyFont="1" applyBorder="1" applyAlignment="1" applyProtection="1">
      <alignment vertical="center" shrinkToFit="1"/>
    </xf>
    <xf numFmtId="0" fontId="8" fillId="0" borderId="292" xfId="0" applyFont="1" applyBorder="1" applyAlignment="1" applyProtection="1">
      <alignment vertical="center" shrinkToFit="1"/>
    </xf>
    <xf numFmtId="0" fontId="31" fillId="6" borderId="2" xfId="0" applyFont="1" applyFill="1" applyBorder="1" applyAlignment="1" applyProtection="1">
      <alignment horizontal="center" vertical="center"/>
    </xf>
    <xf numFmtId="0" fontId="31" fillId="0" borderId="2" xfId="0" applyFont="1" applyBorder="1" applyAlignment="1" applyProtection="1">
      <alignment horizontal="left" vertical="center" shrinkToFit="1"/>
    </xf>
    <xf numFmtId="0" fontId="11" fillId="0" borderId="297" xfId="0" applyFont="1" applyBorder="1" applyAlignment="1" applyProtection="1">
      <alignment vertical="center" shrinkToFit="1"/>
    </xf>
    <xf numFmtId="0" fontId="11" fillId="0" borderId="307" xfId="0" applyFont="1" applyBorder="1" applyAlignment="1" applyProtection="1">
      <alignment vertical="center" shrinkToFit="1"/>
    </xf>
    <xf numFmtId="49" fontId="17" fillId="0" borderId="0" xfId="0" applyNumberFormat="1" applyFont="1" applyAlignment="1">
      <alignment horizontal="left" vertical="center"/>
    </xf>
    <xf numFmtId="0" fontId="12" fillId="7" borderId="0" xfId="0" applyFont="1" applyFill="1">
      <alignment vertical="center"/>
    </xf>
    <xf numFmtId="0" fontId="20" fillId="7" borderId="0" xfId="0" applyFont="1" applyFill="1">
      <alignment vertical="center"/>
    </xf>
    <xf numFmtId="178" fontId="11" fillId="7" borderId="0" xfId="0" applyNumberFormat="1" applyFont="1" applyFill="1">
      <alignment vertical="center"/>
    </xf>
    <xf numFmtId="178" fontId="22" fillId="7" borderId="0" xfId="0" applyNumberFormat="1" applyFont="1" applyFill="1">
      <alignment vertical="center"/>
    </xf>
    <xf numFmtId="0" fontId="12" fillId="7" borderId="0" xfId="0" applyFont="1" applyFill="1" applyAlignment="1">
      <alignment horizontal="center" vertical="center"/>
    </xf>
    <xf numFmtId="0" fontId="22" fillId="7" borderId="0" xfId="0" applyFont="1" applyFill="1">
      <alignment vertical="center"/>
    </xf>
    <xf numFmtId="38" fontId="11" fillId="7" borderId="0" xfId="1" applyFont="1" applyFill="1">
      <alignment vertical="center"/>
    </xf>
    <xf numFmtId="0" fontId="46" fillId="7" borderId="0" xfId="0" applyFont="1" applyFill="1">
      <alignment vertical="center"/>
    </xf>
    <xf numFmtId="0" fontId="19" fillId="0" borderId="46" xfId="0" applyNumberFormat="1" applyFont="1" applyBorder="1" applyAlignment="1" applyProtection="1">
      <alignment horizontal="left" vertical="center" shrinkToFit="1"/>
      <protection locked="0"/>
    </xf>
    <xf numFmtId="0" fontId="19" fillId="0" borderId="52" xfId="0" applyNumberFormat="1" applyFont="1" applyFill="1" applyBorder="1" applyAlignment="1" applyProtection="1">
      <alignment horizontal="left" vertical="center" shrinkToFit="1"/>
      <protection locked="0"/>
    </xf>
    <xf numFmtId="0" fontId="19" fillId="0" borderId="56" xfId="0" applyNumberFormat="1" applyFont="1" applyBorder="1" applyAlignment="1" applyProtection="1">
      <alignment horizontal="left" vertical="center" shrinkToFit="1"/>
      <protection locked="0"/>
    </xf>
    <xf numFmtId="0" fontId="19" fillId="0" borderId="52" xfId="0" applyNumberFormat="1" applyFont="1" applyBorder="1" applyAlignment="1" applyProtection="1">
      <alignment horizontal="left" vertical="center" shrinkToFit="1"/>
      <protection locked="0"/>
    </xf>
    <xf numFmtId="0" fontId="19" fillId="0" borderId="173" xfId="0" applyNumberFormat="1" applyFont="1" applyBorder="1" applyAlignment="1" applyProtection="1">
      <alignment horizontal="left" vertical="center" shrinkToFit="1"/>
      <protection locked="0"/>
    </xf>
    <xf numFmtId="0" fontId="19" fillId="0" borderId="154" xfId="0" applyNumberFormat="1" applyFont="1" applyBorder="1" applyAlignment="1" applyProtection="1">
      <alignment horizontal="left" vertical="center" shrinkToFit="1"/>
      <protection locked="0"/>
    </xf>
    <xf numFmtId="0" fontId="19" fillId="0" borderId="155" xfId="0" applyNumberFormat="1" applyFont="1" applyFill="1" applyBorder="1" applyAlignment="1" applyProtection="1">
      <alignment horizontal="left" vertical="center" shrinkToFit="1"/>
      <protection locked="0"/>
    </xf>
    <xf numFmtId="0" fontId="19" fillId="0" borderId="155" xfId="0" applyNumberFormat="1" applyFont="1" applyBorder="1" applyAlignment="1" applyProtection="1">
      <alignment horizontal="left" vertical="center" shrinkToFit="1"/>
      <protection locked="0"/>
    </xf>
    <xf numFmtId="0" fontId="12" fillId="0" borderId="0" xfId="0" applyFont="1" applyFill="1" applyBorder="1" applyAlignment="1" applyProtection="1">
      <alignment vertical="center" shrinkToFit="1"/>
    </xf>
    <xf numFmtId="38" fontId="12" fillId="0" borderId="0" xfId="1" applyFont="1" applyBorder="1" applyAlignment="1" applyProtection="1">
      <alignment horizontal="right" vertical="center" indent="1"/>
    </xf>
    <xf numFmtId="0" fontId="49" fillId="0" borderId="0" xfId="0" applyFont="1" applyProtection="1">
      <alignment vertical="center"/>
    </xf>
    <xf numFmtId="0" fontId="50" fillId="0" borderId="0" xfId="0" applyFont="1" applyAlignment="1" applyProtection="1">
      <alignment horizontal="center" vertical="center"/>
    </xf>
    <xf numFmtId="0" fontId="35" fillId="0" borderId="0" xfId="0" applyFont="1" applyProtection="1">
      <alignment vertical="center"/>
    </xf>
    <xf numFmtId="0" fontId="11" fillId="0" borderId="0" xfId="0" applyFont="1" applyAlignment="1" applyProtection="1">
      <alignment horizontal="left" vertical="center"/>
    </xf>
    <xf numFmtId="38" fontId="11" fillId="0" borderId="4" xfId="1" applyFont="1" applyFill="1" applyBorder="1" applyAlignment="1" applyProtection="1">
      <alignment horizontal="right" vertical="center"/>
    </xf>
    <xf numFmtId="0" fontId="8" fillId="0" borderId="0" xfId="0" applyFont="1" applyAlignment="1" applyProtection="1">
      <alignment vertical="center"/>
    </xf>
    <xf numFmtId="49" fontId="11" fillId="0" borderId="1" xfId="0" applyNumberFormat="1" applyFont="1" applyBorder="1" applyAlignment="1" applyProtection="1">
      <alignment horizontal="center" vertical="center" shrinkToFit="1"/>
      <protection locked="0"/>
    </xf>
    <xf numFmtId="49" fontId="11" fillId="0" borderId="3" xfId="0" applyNumberFormat="1" applyFont="1" applyBorder="1" applyAlignment="1" applyProtection="1">
      <alignment horizontal="center" vertical="center" shrinkToFit="1"/>
      <protection locked="0"/>
    </xf>
    <xf numFmtId="49" fontId="11" fillId="0" borderId="5" xfId="0" applyNumberFormat="1" applyFont="1" applyBorder="1" applyAlignment="1" applyProtection="1">
      <alignment horizontal="center" vertical="center" shrinkToFit="1"/>
      <protection locked="0"/>
    </xf>
    <xf numFmtId="49" fontId="32" fillId="7" borderId="0" xfId="0" applyNumberFormat="1" applyFont="1" applyFill="1" applyAlignment="1">
      <alignment horizontal="center" vertical="center"/>
    </xf>
    <xf numFmtId="0" fontId="11" fillId="7" borderId="3" xfId="0" applyFont="1" applyFill="1" applyBorder="1" applyAlignment="1">
      <alignment horizontal="center" vertical="center"/>
    </xf>
    <xf numFmtId="0" fontId="11" fillId="7" borderId="166" xfId="0" applyFont="1" applyFill="1" applyBorder="1" applyAlignment="1">
      <alignment horizontal="center" vertical="center"/>
    </xf>
    <xf numFmtId="0" fontId="11" fillId="7" borderId="5" xfId="0" applyFont="1" applyFill="1" applyBorder="1" applyAlignment="1">
      <alignment horizontal="center" vertical="center"/>
    </xf>
    <xf numFmtId="0" fontId="11" fillId="7" borderId="238" xfId="0" applyFont="1" applyFill="1" applyBorder="1" applyAlignment="1">
      <alignment horizontal="center" vertical="center"/>
    </xf>
    <xf numFmtId="0" fontId="31" fillId="0" borderId="29" xfId="0" applyFont="1" applyFill="1" applyBorder="1" applyAlignment="1" applyProtection="1">
      <alignment horizontal="center" vertical="distributed" textRotation="255" indent="1"/>
    </xf>
    <xf numFmtId="0" fontId="31" fillId="0" borderId="30" xfId="0" applyFont="1" applyFill="1" applyBorder="1" applyAlignment="1" applyProtection="1">
      <alignment horizontal="center" vertical="distributed" textRotation="255" indent="1"/>
    </xf>
    <xf numFmtId="0" fontId="31" fillId="0" borderId="31" xfId="0" applyFont="1" applyFill="1" applyBorder="1" applyAlignment="1" applyProtection="1">
      <alignment horizontal="center" vertical="distributed" textRotation="255" indent="1"/>
    </xf>
    <xf numFmtId="0" fontId="31" fillId="0" borderId="123" xfId="0" applyFont="1" applyFill="1" applyBorder="1" applyAlignment="1" applyProtection="1">
      <alignment horizontal="center" vertical="distributed" textRotation="255" indent="3"/>
    </xf>
    <xf numFmtId="0" fontId="31" fillId="0" borderId="30" xfId="0" applyFont="1" applyFill="1" applyBorder="1" applyAlignment="1" applyProtection="1">
      <alignment horizontal="center" vertical="distributed" textRotation="255" indent="3"/>
    </xf>
    <xf numFmtId="0" fontId="31" fillId="0" borderId="31" xfId="0" applyFont="1" applyFill="1" applyBorder="1" applyAlignment="1" applyProtection="1">
      <alignment horizontal="center" vertical="distributed" textRotation="255" indent="3"/>
    </xf>
    <xf numFmtId="0" fontId="31" fillId="0" borderId="29" xfId="0" applyFont="1" applyFill="1" applyBorder="1" applyAlignment="1" applyProtection="1">
      <alignment horizontal="center" vertical="center" textRotation="255" shrinkToFit="1"/>
    </xf>
    <xf numFmtId="0" fontId="31" fillId="0" borderId="30" xfId="0" applyFont="1" applyFill="1" applyBorder="1" applyAlignment="1" applyProtection="1">
      <alignment horizontal="center" vertical="center" textRotation="255" shrinkToFit="1"/>
    </xf>
    <xf numFmtId="0" fontId="31" fillId="0" borderId="31" xfId="0" applyFont="1" applyFill="1" applyBorder="1" applyAlignment="1" applyProtection="1">
      <alignment horizontal="center" vertical="center" textRotation="255" shrinkToFit="1"/>
    </xf>
    <xf numFmtId="0" fontId="11" fillId="0" borderId="29" xfId="0" applyFont="1" applyBorder="1" applyAlignment="1" applyProtection="1">
      <alignment horizontal="distributed" vertical="center" indent="2"/>
    </xf>
    <xf numFmtId="0" fontId="11" fillId="0" borderId="68" xfId="0" applyFont="1" applyBorder="1" applyAlignment="1" applyProtection="1">
      <alignment horizontal="distributed" vertical="center" indent="2"/>
    </xf>
    <xf numFmtId="0" fontId="12" fillId="0" borderId="21" xfId="0" applyFont="1" applyBorder="1" applyAlignment="1" applyProtection="1">
      <alignment horizontal="center" vertical="center" shrinkToFit="1"/>
    </xf>
    <xf numFmtId="0" fontId="11" fillId="0" borderId="14" xfId="0" applyFont="1" applyFill="1" applyBorder="1" applyAlignment="1" applyProtection="1">
      <alignment horizontal="center" vertical="center"/>
    </xf>
    <xf numFmtId="0" fontId="11" fillId="0" borderId="133" xfId="0" applyFont="1" applyFill="1" applyBorder="1" applyAlignment="1" applyProtection="1">
      <alignment horizontal="center" vertical="center"/>
    </xf>
    <xf numFmtId="0" fontId="11" fillId="0" borderId="33" xfId="0" applyFont="1" applyFill="1" applyBorder="1" applyAlignment="1" applyProtection="1">
      <alignment horizontal="center" vertical="center"/>
    </xf>
    <xf numFmtId="0" fontId="11" fillId="0" borderId="29" xfId="0" applyFont="1" applyFill="1" applyBorder="1" applyAlignment="1" applyProtection="1">
      <alignment horizontal="center" vertical="center"/>
    </xf>
    <xf numFmtId="0" fontId="11" fillId="0" borderId="68" xfId="0" applyFont="1" applyFill="1" applyBorder="1" applyAlignment="1" applyProtection="1">
      <alignment horizontal="center" vertical="center"/>
    </xf>
    <xf numFmtId="0" fontId="11" fillId="0" borderId="29" xfId="0" applyFont="1" applyFill="1" applyBorder="1" applyAlignment="1" applyProtection="1">
      <alignment horizontal="center" vertical="center" wrapText="1"/>
    </xf>
    <xf numFmtId="0" fontId="11" fillId="0" borderId="14" xfId="0" applyFont="1" applyFill="1" applyBorder="1" applyAlignment="1" applyProtection="1">
      <alignment horizontal="center" vertical="center" shrinkToFit="1"/>
    </xf>
    <xf numFmtId="0" fontId="11" fillId="0" borderId="33" xfId="0" applyFont="1" applyFill="1" applyBorder="1" applyAlignment="1" applyProtection="1">
      <alignment horizontal="center" vertical="center" shrinkToFit="1"/>
    </xf>
    <xf numFmtId="0" fontId="11" fillId="0" borderId="129" xfId="0" applyFont="1" applyFill="1" applyBorder="1" applyAlignment="1" applyProtection="1">
      <alignment horizontal="center" vertical="center"/>
    </xf>
    <xf numFmtId="0" fontId="11" fillId="0" borderId="130" xfId="0" applyFont="1" applyFill="1" applyBorder="1" applyAlignment="1" applyProtection="1">
      <alignment horizontal="center" vertical="center"/>
    </xf>
    <xf numFmtId="0" fontId="11" fillId="0" borderId="279" xfId="0" applyFont="1" applyFill="1" applyBorder="1" applyAlignment="1" applyProtection="1">
      <alignment horizontal="center" vertical="center"/>
    </xf>
    <xf numFmtId="0" fontId="11" fillId="0" borderId="281" xfId="0" applyFont="1" applyFill="1" applyBorder="1" applyAlignment="1" applyProtection="1">
      <alignment horizontal="center" vertical="center"/>
    </xf>
    <xf numFmtId="0" fontId="12" fillId="0" borderId="7" xfId="0" applyFont="1" applyBorder="1" applyAlignment="1" applyProtection="1">
      <alignment horizontal="center" vertical="center" shrinkToFit="1"/>
    </xf>
    <xf numFmtId="0" fontId="11" fillId="0" borderId="29" xfId="0" applyFont="1" applyBorder="1" applyAlignment="1" applyProtection="1">
      <alignment horizontal="center" vertical="distributed" textRotation="255" indent="5"/>
    </xf>
    <xf numFmtId="0" fontId="11" fillId="0" borderId="30" xfId="0" applyFont="1" applyBorder="1" applyAlignment="1" applyProtection="1">
      <alignment horizontal="center" vertical="distributed" textRotation="255" indent="5"/>
    </xf>
    <xf numFmtId="0" fontId="11" fillId="0" borderId="31" xfId="0" applyFont="1" applyBorder="1" applyAlignment="1" applyProtection="1">
      <alignment horizontal="center" vertical="distributed" textRotation="255" indent="5"/>
    </xf>
    <xf numFmtId="0" fontId="31" fillId="0" borderId="15" xfId="0" applyFont="1" applyFill="1" applyBorder="1" applyAlignment="1" applyProtection="1">
      <alignment horizontal="center" vertical="distributed" textRotation="255" indent="1"/>
    </xf>
    <xf numFmtId="0" fontId="31" fillId="0" borderId="17" xfId="0" applyFont="1" applyFill="1" applyBorder="1" applyAlignment="1" applyProtection="1">
      <alignment horizontal="center" vertical="distributed" textRotation="255" indent="1"/>
    </xf>
    <xf numFmtId="0" fontId="11" fillId="0" borderId="123" xfId="0" applyFont="1" applyBorder="1" applyAlignment="1" applyProtection="1">
      <alignment horizontal="center" vertical="distributed" textRotation="255" indent="3"/>
    </xf>
    <xf numFmtId="0" fontId="11" fillId="0" borderId="30" xfId="0" applyFont="1" applyBorder="1" applyAlignment="1" applyProtection="1">
      <alignment horizontal="center" vertical="distributed" textRotation="255" indent="3"/>
    </xf>
    <xf numFmtId="0" fontId="11" fillId="0" borderId="126" xfId="0" applyFont="1" applyBorder="1" applyAlignment="1" applyProtection="1">
      <alignment horizontal="center" vertical="distributed" textRotation="255" indent="3"/>
    </xf>
    <xf numFmtId="0" fontId="11" fillId="0" borderId="129" xfId="0" applyFont="1" applyFill="1" applyBorder="1" applyAlignment="1" applyProtection="1">
      <alignment horizontal="distributed" vertical="center" indent="6"/>
    </xf>
    <xf numFmtId="0" fontId="11" fillId="0" borderId="128" xfId="0" applyFont="1" applyFill="1" applyBorder="1" applyAlignment="1" applyProtection="1">
      <alignment horizontal="distributed" vertical="center" indent="6"/>
    </xf>
    <xf numFmtId="0" fontId="11" fillId="0" borderId="130" xfId="0" applyFont="1" applyFill="1" applyBorder="1" applyAlignment="1" applyProtection="1">
      <alignment horizontal="distributed" vertical="center" indent="6"/>
    </xf>
    <xf numFmtId="0" fontId="11" fillId="0" borderId="279" xfId="0" applyFont="1" applyFill="1" applyBorder="1" applyAlignment="1" applyProtection="1">
      <alignment horizontal="distributed" vertical="center" indent="6"/>
    </xf>
    <xf numFmtId="0" fontId="11" fillId="0" borderId="280" xfId="0" applyFont="1" applyFill="1" applyBorder="1" applyAlignment="1" applyProtection="1">
      <alignment horizontal="distributed" vertical="center" indent="6"/>
    </xf>
    <xf numFmtId="0" fontId="11" fillId="0" borderId="281" xfId="0" applyFont="1" applyFill="1" applyBorder="1" applyAlignment="1" applyProtection="1">
      <alignment horizontal="distributed" vertical="center" indent="6"/>
    </xf>
    <xf numFmtId="0" fontId="20" fillId="0" borderId="11" xfId="0" applyFont="1" applyBorder="1" applyAlignment="1" applyProtection="1">
      <alignment horizontal="left" vertical="center"/>
    </xf>
    <xf numFmtId="0" fontId="20" fillId="0" borderId="132" xfId="0" applyFont="1" applyBorder="1" applyAlignment="1" applyProtection="1">
      <alignment horizontal="left" vertical="center"/>
    </xf>
    <xf numFmtId="0" fontId="20" fillId="0" borderId="22" xfId="0" applyFont="1" applyBorder="1" applyAlignment="1" applyProtection="1">
      <alignment horizontal="left" vertical="center"/>
    </xf>
    <xf numFmtId="0" fontId="31" fillId="0" borderId="29" xfId="0" applyFont="1" applyFill="1" applyBorder="1" applyAlignment="1" applyProtection="1">
      <alignment horizontal="center" vertical="center" textRotation="255"/>
    </xf>
    <xf numFmtId="0" fontId="31" fillId="0" borderId="30" xfId="0" applyFont="1" applyFill="1" applyBorder="1" applyAlignment="1" applyProtection="1">
      <alignment horizontal="center" vertical="center" textRotation="255"/>
    </xf>
    <xf numFmtId="0" fontId="31" fillId="0" borderId="31" xfId="0" applyFont="1" applyFill="1" applyBorder="1" applyAlignment="1" applyProtection="1">
      <alignment horizontal="center" vertical="center" textRotation="255"/>
    </xf>
    <xf numFmtId="0" fontId="12" fillId="0" borderId="135" xfId="0" applyFont="1" applyBorder="1" applyAlignment="1" applyProtection="1">
      <alignment horizontal="left" vertical="center"/>
    </xf>
    <xf numFmtId="0" fontId="12" fillId="0" borderId="136" xfId="0" applyFont="1" applyBorder="1" applyAlignment="1" applyProtection="1">
      <alignment horizontal="left" vertical="center"/>
    </xf>
    <xf numFmtId="0" fontId="12" fillId="0" borderId="63" xfId="0" applyFont="1" applyBorder="1" applyAlignment="1" applyProtection="1">
      <alignment horizontal="left" vertical="center"/>
    </xf>
    <xf numFmtId="0" fontId="12" fillId="0" borderId="11" xfId="0" applyFont="1" applyBorder="1" applyAlignment="1" applyProtection="1">
      <alignment horizontal="left" vertical="center"/>
    </xf>
    <xf numFmtId="0" fontId="12" fillId="0" borderId="132" xfId="0" applyFont="1" applyBorder="1" applyAlignment="1" applyProtection="1">
      <alignment horizontal="left" vertical="center"/>
    </xf>
    <xf numFmtId="0" fontId="12" fillId="0" borderId="22" xfId="0" applyFont="1" applyBorder="1" applyAlignment="1" applyProtection="1">
      <alignment horizontal="left" vertical="center"/>
    </xf>
    <xf numFmtId="0" fontId="11" fillId="0" borderId="29" xfId="0" applyFont="1" applyBorder="1" applyAlignment="1" applyProtection="1">
      <alignment horizontal="center" vertical="center" textRotation="255"/>
    </xf>
    <xf numFmtId="0" fontId="11" fillId="0" borderId="30" xfId="0" applyFont="1" applyBorder="1" applyAlignment="1" applyProtection="1">
      <alignment horizontal="center" vertical="center" textRotation="255"/>
    </xf>
    <xf numFmtId="0" fontId="11" fillId="0" borderId="31" xfId="0" applyFont="1" applyBorder="1" applyAlignment="1" applyProtection="1">
      <alignment horizontal="center" vertical="center" textRotation="255"/>
    </xf>
    <xf numFmtId="0" fontId="12" fillId="0" borderId="11" xfId="0" applyFont="1" applyBorder="1" applyAlignment="1" applyProtection="1">
      <alignment horizontal="center" vertical="center"/>
    </xf>
    <xf numFmtId="0" fontId="12" fillId="0" borderId="132" xfId="0" applyFont="1" applyBorder="1" applyAlignment="1" applyProtection="1">
      <alignment horizontal="center" vertical="center"/>
    </xf>
    <xf numFmtId="0" fontId="12" fillId="0" borderId="22" xfId="0" applyFont="1" applyBorder="1" applyAlignment="1" applyProtection="1">
      <alignment horizontal="center" vertical="center"/>
    </xf>
    <xf numFmtId="0" fontId="14" fillId="0" borderId="26" xfId="0" applyFont="1" applyFill="1" applyBorder="1" applyAlignment="1" applyProtection="1">
      <alignment horizontal="center" vertical="center"/>
    </xf>
    <xf numFmtId="0" fontId="14" fillId="0" borderId="301" xfId="0" applyFont="1" applyFill="1" applyBorder="1" applyAlignment="1" applyProtection="1">
      <alignment horizontal="center" vertical="center"/>
    </xf>
    <xf numFmtId="0" fontId="14" fillId="0" borderId="9" xfId="0" applyFont="1" applyFill="1" applyBorder="1" applyAlignment="1" applyProtection="1">
      <alignment horizontal="center" vertical="center"/>
    </xf>
    <xf numFmtId="0" fontId="8" fillId="0" borderId="276" xfId="0" applyFont="1" applyFill="1" applyBorder="1" applyAlignment="1" applyProtection="1">
      <alignment horizontal="left" vertical="center" shrinkToFit="1"/>
    </xf>
    <xf numFmtId="0" fontId="12" fillId="0" borderId="129" xfId="0" applyFont="1" applyBorder="1" applyAlignment="1" applyProtection="1">
      <alignment horizontal="left" vertical="center"/>
    </xf>
    <xf numFmtId="0" fontId="12" fillId="0" borderId="128" xfId="0" applyFont="1" applyBorder="1" applyAlignment="1" applyProtection="1">
      <alignment horizontal="left" vertical="center"/>
    </xf>
    <xf numFmtId="0" fontId="12" fillId="0" borderId="130" xfId="0" applyFont="1" applyBorder="1" applyAlignment="1" applyProtection="1">
      <alignment horizontal="left" vertical="center"/>
    </xf>
    <xf numFmtId="0" fontId="12" fillId="0" borderId="25" xfId="0" applyFont="1" applyBorder="1" applyAlignment="1" applyProtection="1">
      <alignment horizontal="left" vertical="center"/>
      <protection locked="0"/>
    </xf>
    <xf numFmtId="0" fontId="12" fillId="0" borderId="276" xfId="0" applyFont="1" applyBorder="1" applyAlignment="1" applyProtection="1">
      <alignment horizontal="left" vertical="center"/>
      <protection locked="0"/>
    </xf>
    <xf numFmtId="0" fontId="12" fillId="0" borderId="300" xfId="0" applyFont="1" applyBorder="1" applyAlignment="1" applyProtection="1">
      <alignment horizontal="left" vertical="center"/>
      <protection locked="0"/>
    </xf>
    <xf numFmtId="0" fontId="11" fillId="0" borderId="0" xfId="0" applyFont="1" applyBorder="1" applyAlignment="1" applyProtection="1">
      <alignment horizontal="left" vertical="distributed"/>
    </xf>
    <xf numFmtId="0" fontId="35" fillId="0" borderId="29" xfId="0" applyFont="1" applyFill="1" applyBorder="1" applyAlignment="1" applyProtection="1">
      <alignment horizontal="center" vertical="distributed" textRotation="255" indent="8"/>
    </xf>
    <xf numFmtId="0" fontId="35" fillId="0" borderId="30" xfId="0" applyFont="1" applyFill="1" applyBorder="1" applyAlignment="1" applyProtection="1">
      <alignment horizontal="center" vertical="distributed" textRotation="255" indent="8"/>
    </xf>
    <xf numFmtId="0" fontId="35" fillId="0" borderId="126" xfId="0" applyFont="1" applyFill="1" applyBorder="1" applyAlignment="1" applyProtection="1">
      <alignment horizontal="center" vertical="distributed" textRotation="255" indent="8"/>
    </xf>
    <xf numFmtId="0" fontId="12" fillId="0" borderId="340" xfId="0" applyFont="1" applyBorder="1" applyAlignment="1" applyProtection="1">
      <alignment horizontal="left" vertical="center"/>
    </xf>
    <xf numFmtId="0" fontId="12" fillId="0" borderId="302" xfId="0" applyFont="1" applyBorder="1" applyAlignment="1" applyProtection="1">
      <alignment horizontal="left" vertical="center"/>
    </xf>
    <xf numFmtId="0" fontId="12" fillId="0" borderId="323" xfId="0" applyFont="1" applyBorder="1" applyAlignment="1" applyProtection="1">
      <alignment horizontal="left" vertical="center"/>
    </xf>
    <xf numFmtId="0" fontId="23" fillId="0" borderId="11" xfId="0" applyFont="1" applyFill="1" applyBorder="1" applyAlignment="1" applyProtection="1">
      <alignment horizontal="left" vertical="center"/>
    </xf>
    <xf numFmtId="0" fontId="23" fillId="0" borderId="132" xfId="0" applyFont="1" applyFill="1" applyBorder="1" applyAlignment="1" applyProtection="1">
      <alignment horizontal="left" vertical="center"/>
    </xf>
    <xf numFmtId="0" fontId="23" fillId="0" borderId="22" xfId="0" applyFont="1" applyFill="1" applyBorder="1" applyAlignment="1" applyProtection="1">
      <alignment horizontal="left" vertical="center"/>
    </xf>
    <xf numFmtId="0" fontId="12" fillId="0" borderId="11" xfId="0" applyFont="1" applyBorder="1" applyAlignment="1" applyProtection="1">
      <alignment horizontal="left" vertical="center"/>
      <protection locked="0"/>
    </xf>
    <xf numFmtId="0" fontId="12" fillId="0" borderId="132" xfId="0" applyFont="1" applyBorder="1" applyAlignment="1" applyProtection="1">
      <alignment horizontal="left" vertical="center"/>
      <protection locked="0"/>
    </xf>
    <xf numFmtId="0" fontId="12" fillId="0" borderId="22" xfId="0" applyFont="1" applyBorder="1" applyAlignment="1" applyProtection="1">
      <alignment horizontal="left" vertical="center"/>
      <protection locked="0"/>
    </xf>
    <xf numFmtId="0" fontId="12" fillId="0" borderId="13" xfId="0" applyFont="1" applyBorder="1" applyAlignment="1" applyProtection="1">
      <alignment horizontal="left" vertical="center"/>
      <protection locked="0"/>
    </xf>
    <xf numFmtId="0" fontId="12" fillId="0" borderId="137" xfId="0" applyFont="1" applyBorder="1" applyAlignment="1" applyProtection="1">
      <alignment horizontal="left" vertical="center"/>
      <protection locked="0"/>
    </xf>
    <xf numFmtId="0" fontId="12" fillId="0" borderId="138" xfId="0" applyFont="1" applyBorder="1" applyAlignment="1" applyProtection="1">
      <alignment horizontal="left" vertical="center"/>
      <protection locked="0"/>
    </xf>
    <xf numFmtId="0" fontId="23" fillId="0" borderId="11" xfId="0" applyFont="1" applyFill="1" applyBorder="1" applyAlignment="1" applyProtection="1">
      <alignment horizontal="left" vertical="center"/>
      <protection locked="0"/>
    </xf>
    <xf numFmtId="0" fontId="23" fillId="0" borderId="132" xfId="0" applyFont="1" applyFill="1" applyBorder="1" applyAlignment="1" applyProtection="1">
      <alignment horizontal="left" vertical="center"/>
      <protection locked="0"/>
    </xf>
    <xf numFmtId="0" fontId="23" fillId="0" borderId="22" xfId="0" applyFont="1" applyFill="1" applyBorder="1" applyAlignment="1" applyProtection="1">
      <alignment horizontal="left" vertical="center"/>
      <protection locked="0"/>
    </xf>
    <xf numFmtId="0" fontId="20" fillId="0" borderId="135" xfId="0" applyFont="1" applyBorder="1" applyAlignment="1" applyProtection="1">
      <alignment horizontal="left" vertical="center"/>
    </xf>
    <xf numFmtId="0" fontId="20" fillId="0" borderId="136" xfId="0" applyFont="1" applyBorder="1" applyAlignment="1" applyProtection="1">
      <alignment horizontal="left" vertical="center"/>
    </xf>
    <xf numFmtId="0" fontId="20" fillId="0" borderId="63" xfId="0" applyFont="1" applyBorder="1" applyAlignment="1" applyProtection="1">
      <alignment horizontal="left" vertical="center"/>
    </xf>
    <xf numFmtId="0" fontId="12" fillId="0" borderId="13" xfId="0" applyFont="1" applyBorder="1" applyAlignment="1" applyProtection="1">
      <alignment horizontal="left" vertical="center"/>
    </xf>
    <xf numFmtId="0" fontId="12" fillId="0" borderId="137" xfId="0" applyFont="1" applyBorder="1" applyAlignment="1" applyProtection="1">
      <alignment horizontal="left" vertical="center"/>
    </xf>
    <xf numFmtId="0" fontId="12" fillId="0" borderId="138" xfId="0" applyFont="1" applyBorder="1" applyAlignment="1" applyProtection="1">
      <alignment horizontal="left" vertical="center"/>
    </xf>
    <xf numFmtId="0" fontId="11" fillId="0" borderId="123" xfId="0" applyFont="1" applyBorder="1" applyAlignment="1" applyProtection="1">
      <alignment horizontal="center" vertical="center" textRotation="255"/>
    </xf>
    <xf numFmtId="0" fontId="12" fillId="5" borderId="12" xfId="0" applyFont="1" applyFill="1" applyBorder="1" applyAlignment="1" applyProtection="1">
      <alignment horizontal="left" vertical="center"/>
    </xf>
    <xf numFmtId="0" fontId="12" fillId="5" borderId="296" xfId="0" applyFont="1" applyFill="1" applyBorder="1" applyAlignment="1" applyProtection="1">
      <alignment horizontal="left" vertical="center"/>
    </xf>
    <xf numFmtId="0" fontId="12" fillId="5" borderId="294" xfId="0" applyFont="1" applyFill="1" applyBorder="1" applyAlignment="1" applyProtection="1">
      <alignment horizontal="left" vertical="center"/>
    </xf>
    <xf numFmtId="0" fontId="12" fillId="5" borderId="10" xfId="0" applyFont="1" applyFill="1" applyBorder="1" applyAlignment="1" applyProtection="1">
      <alignment horizontal="left" vertical="center"/>
    </xf>
    <xf numFmtId="0" fontId="12" fillId="5" borderId="295" xfId="0" applyFont="1" applyFill="1" applyBorder="1" applyAlignment="1" applyProtection="1">
      <alignment horizontal="left" vertical="center"/>
    </xf>
    <xf numFmtId="0" fontId="12" fillId="5" borderId="310" xfId="0" applyFont="1" applyFill="1" applyBorder="1" applyAlignment="1" applyProtection="1">
      <alignment horizontal="left" vertical="center"/>
    </xf>
    <xf numFmtId="0" fontId="11" fillId="0" borderId="127" xfId="0" applyFont="1" applyBorder="1" applyAlignment="1" applyProtection="1">
      <alignment horizontal="center" vertical="distributed" textRotation="255" indent="3"/>
    </xf>
    <xf numFmtId="0" fontId="31" fillId="0" borderId="127" xfId="0" applyFont="1" applyFill="1" applyBorder="1" applyAlignment="1" applyProtection="1">
      <alignment horizontal="center" vertical="distributed" textRotation="255" indent="2"/>
    </xf>
    <xf numFmtId="0" fontId="31" fillId="0" borderId="30" xfId="0" applyFont="1" applyFill="1" applyBorder="1" applyAlignment="1" applyProtection="1">
      <alignment horizontal="center" vertical="distributed" textRotation="255" indent="2"/>
    </xf>
    <xf numFmtId="0" fontId="31" fillId="0" borderId="31" xfId="0" applyFont="1" applyFill="1" applyBorder="1" applyAlignment="1" applyProtection="1">
      <alignment horizontal="center" vertical="distributed" textRotation="255" indent="2"/>
    </xf>
    <xf numFmtId="0" fontId="12" fillId="0" borderId="12" xfId="0" applyFont="1" applyBorder="1" applyAlignment="1" applyProtection="1">
      <alignment horizontal="left" vertical="center"/>
    </xf>
    <xf numFmtId="0" fontId="12" fillId="0" borderId="296" xfId="0" applyFont="1" applyBorder="1" applyAlignment="1" applyProtection="1">
      <alignment horizontal="left" vertical="center"/>
    </xf>
    <xf numFmtId="0" fontId="12" fillId="0" borderId="294" xfId="0" applyFont="1" applyBorder="1" applyAlignment="1" applyProtection="1">
      <alignment horizontal="left" vertical="center"/>
    </xf>
    <xf numFmtId="0" fontId="12" fillId="0" borderId="163" xfId="0" applyFont="1" applyBorder="1" applyAlignment="1" applyProtection="1">
      <alignment horizontal="left" vertical="center"/>
    </xf>
    <xf numFmtId="0" fontId="12" fillId="0" borderId="277" xfId="0" applyFont="1" applyBorder="1" applyAlignment="1" applyProtection="1">
      <alignment horizontal="left" vertical="center"/>
    </xf>
    <xf numFmtId="0" fontId="12" fillId="0" borderId="278" xfId="0" applyFont="1" applyBorder="1" applyAlignment="1" applyProtection="1">
      <alignment horizontal="left" vertical="center"/>
    </xf>
    <xf numFmtId="0" fontId="45" fillId="0" borderId="29" xfId="0" applyFont="1" applyFill="1" applyBorder="1" applyAlignment="1" applyProtection="1">
      <alignment horizontal="center" vertical="center" textRotation="255"/>
    </xf>
    <xf numFmtId="0" fontId="45" fillId="0" borderId="30" xfId="0" applyFont="1" applyFill="1" applyBorder="1" applyAlignment="1" applyProtection="1">
      <alignment horizontal="center" vertical="center" textRotation="255"/>
    </xf>
    <xf numFmtId="0" fontId="45" fillId="0" borderId="31" xfId="0" applyFont="1" applyFill="1" applyBorder="1" applyAlignment="1" applyProtection="1">
      <alignment horizontal="center" vertical="center" textRotation="255"/>
    </xf>
    <xf numFmtId="0" fontId="35" fillId="0" borderId="127" xfId="0" applyFont="1" applyFill="1" applyBorder="1" applyAlignment="1" applyProtection="1">
      <alignment horizontal="center" vertical="distributed" textRotation="255" indent="7"/>
    </xf>
    <xf numFmtId="0" fontId="35" fillId="0" borderId="30" xfId="0" applyFont="1" applyFill="1" applyBorder="1" applyAlignment="1" applyProtection="1">
      <alignment horizontal="center" vertical="distributed" textRotation="255" indent="7"/>
    </xf>
    <xf numFmtId="0" fontId="35" fillId="0" borderId="31" xfId="0" applyFont="1" applyFill="1" applyBorder="1" applyAlignment="1" applyProtection="1">
      <alignment horizontal="center" vertical="distributed" textRotation="255" indent="7"/>
    </xf>
    <xf numFmtId="0" fontId="11" fillId="0" borderId="29" xfId="0" applyFont="1" applyBorder="1" applyAlignment="1" applyProtection="1">
      <alignment horizontal="center" vertical="distributed" textRotation="255" indent="1"/>
    </xf>
    <xf numFmtId="0" fontId="11" fillId="0" borderId="30" xfId="0" applyFont="1" applyBorder="1" applyAlignment="1" applyProtection="1">
      <alignment horizontal="center" vertical="distributed" textRotation="255" indent="1"/>
    </xf>
    <xf numFmtId="0" fontId="11" fillId="0" borderId="31" xfId="0" applyFont="1" applyBorder="1" applyAlignment="1" applyProtection="1">
      <alignment horizontal="center" vertical="distributed" textRotation="255" indent="1"/>
    </xf>
    <xf numFmtId="0" fontId="11" fillId="0" borderId="15" xfId="0" applyFont="1" applyBorder="1" applyAlignment="1" applyProtection="1">
      <alignment horizontal="center" vertical="center" textRotation="255"/>
    </xf>
    <xf numFmtId="0" fontId="12" fillId="0" borderId="12" xfId="0" applyFont="1" applyBorder="1" applyAlignment="1" applyProtection="1">
      <alignment horizontal="left" vertical="center"/>
      <protection locked="0"/>
    </xf>
    <xf numFmtId="0" fontId="12" fillId="0" borderId="296" xfId="0" applyFont="1" applyBorder="1" applyAlignment="1" applyProtection="1">
      <alignment horizontal="left" vertical="center"/>
      <protection locked="0"/>
    </xf>
    <xf numFmtId="0" fontId="12" fillId="0" borderId="294" xfId="0" applyFont="1" applyBorder="1" applyAlignment="1" applyProtection="1">
      <alignment horizontal="left" vertical="center"/>
      <protection locked="0"/>
    </xf>
    <xf numFmtId="0" fontId="8" fillId="0" borderId="276" xfId="0" applyFont="1" applyFill="1" applyBorder="1" applyAlignment="1" applyProtection="1">
      <alignment horizontal="left" vertical="center"/>
    </xf>
    <xf numFmtId="0" fontId="11" fillId="0" borderId="128" xfId="0" applyFont="1" applyBorder="1" applyAlignment="1" applyProtection="1">
      <alignment horizontal="center" vertical="distributed"/>
    </xf>
    <xf numFmtId="0" fontId="12" fillId="0" borderId="14" xfId="0" applyFont="1" applyBorder="1" applyAlignment="1" applyProtection="1">
      <alignment horizontal="left" vertical="center"/>
      <protection locked="0"/>
    </xf>
    <xf numFmtId="0" fontId="12" fillId="0" borderId="133" xfId="0" applyFont="1" applyBorder="1" applyAlignment="1" applyProtection="1">
      <alignment horizontal="left" vertical="center"/>
      <protection locked="0"/>
    </xf>
    <xf numFmtId="0" fontId="12" fillId="0" borderId="33" xfId="0" applyFont="1" applyBorder="1" applyAlignment="1" applyProtection="1">
      <alignment horizontal="left" vertical="center"/>
      <protection locked="0"/>
    </xf>
    <xf numFmtId="0" fontId="11" fillId="0" borderId="29" xfId="0" applyFont="1" applyBorder="1" applyAlignment="1" applyProtection="1">
      <alignment horizontal="center" vertical="center" textRotation="255" shrinkToFit="1"/>
    </xf>
    <xf numFmtId="0" fontId="11" fillId="0" borderId="30" xfId="0" applyFont="1" applyBorder="1" applyAlignment="1" applyProtection="1">
      <alignment horizontal="center" vertical="center" textRotation="255" shrinkToFit="1"/>
    </xf>
    <xf numFmtId="0" fontId="11" fillId="0" borderId="31" xfId="0" applyFont="1" applyBorder="1" applyAlignment="1" applyProtection="1">
      <alignment horizontal="center" vertical="center" textRotation="255" shrinkToFit="1"/>
    </xf>
    <xf numFmtId="0" fontId="11" fillId="0" borderId="4" xfId="0" applyFont="1" applyFill="1" applyBorder="1" applyAlignment="1" applyProtection="1">
      <alignment horizontal="left" vertical="center" shrinkToFit="1"/>
    </xf>
    <xf numFmtId="0" fontId="11" fillId="0" borderId="11" xfId="0" applyFont="1" applyFill="1" applyBorder="1" applyAlignment="1" applyProtection="1">
      <alignment horizontal="left" vertical="center" shrinkToFit="1"/>
    </xf>
    <xf numFmtId="0" fontId="11" fillId="0" borderId="163" xfId="0" applyFont="1" applyFill="1" applyBorder="1" applyAlignment="1" applyProtection="1">
      <alignment horizontal="left" vertical="center" shrinkToFit="1"/>
    </xf>
    <xf numFmtId="0" fontId="11" fillId="0" borderId="278" xfId="0" applyFont="1" applyFill="1" applyBorder="1" applyAlignment="1" applyProtection="1">
      <alignment horizontal="left" vertical="center" shrinkToFit="1"/>
    </xf>
    <xf numFmtId="0" fontId="11" fillId="0" borderId="123" xfId="0" applyFont="1" applyBorder="1" applyAlignment="1" applyProtection="1">
      <alignment horizontal="center" vertical="distributed" textRotation="255" indent="2"/>
    </xf>
    <xf numFmtId="0" fontId="11" fillId="0" borderId="30" xfId="0" applyFont="1" applyBorder="1" applyAlignment="1" applyProtection="1">
      <alignment horizontal="center" vertical="distributed" textRotation="255" indent="2"/>
    </xf>
    <xf numFmtId="0" fontId="11" fillId="0" borderId="31" xfId="0" applyFont="1" applyBorder="1" applyAlignment="1" applyProtection="1">
      <alignment horizontal="center" vertical="distributed" textRotation="255" indent="2"/>
    </xf>
    <xf numFmtId="0" fontId="11" fillId="0" borderId="21" xfId="0" applyFont="1" applyBorder="1" applyAlignment="1" applyProtection="1">
      <alignment horizontal="center" vertical="distributed" textRotation="255" indent="1"/>
    </xf>
    <xf numFmtId="0" fontId="11" fillId="0" borderId="4" xfId="0" applyFont="1" applyBorder="1" applyAlignment="1" applyProtection="1">
      <alignment horizontal="center" vertical="distributed" textRotation="255" indent="1"/>
    </xf>
    <xf numFmtId="0" fontId="11" fillId="0" borderId="7" xfId="0" applyFont="1" applyBorder="1" applyAlignment="1" applyProtection="1">
      <alignment horizontal="center" vertical="distributed" textRotation="255" indent="1"/>
    </xf>
    <xf numFmtId="0" fontId="11" fillId="0" borderId="16" xfId="0" applyFont="1" applyFill="1" applyBorder="1" applyAlignment="1" applyProtection="1">
      <alignment horizontal="left" vertical="center" shrinkToFit="1"/>
    </xf>
    <xf numFmtId="0" fontId="11" fillId="0" borderId="12" xfId="0" applyFont="1" applyFill="1" applyBorder="1" applyAlignment="1" applyProtection="1">
      <alignment horizontal="left" vertical="center" shrinkToFit="1"/>
    </xf>
    <xf numFmtId="0" fontId="11" fillId="0" borderId="26" xfId="0" applyFont="1" applyBorder="1" applyAlignment="1" applyProtection="1">
      <alignment horizontal="center" vertical="center"/>
    </xf>
    <xf numFmtId="0" fontId="11" fillId="0" borderId="9" xfId="0" applyFont="1" applyBorder="1" applyAlignment="1" applyProtection="1">
      <alignment horizontal="center" vertical="center"/>
    </xf>
    <xf numFmtId="0" fontId="11" fillId="0" borderId="312" xfId="0" applyFont="1" applyBorder="1" applyAlignment="1" applyProtection="1">
      <alignment horizontal="center" vertical="center"/>
    </xf>
    <xf numFmtId="38" fontId="31" fillId="2" borderId="163" xfId="1" applyFont="1" applyFill="1" applyBorder="1" applyAlignment="1" applyProtection="1">
      <alignment horizontal="right" vertical="center" shrinkToFit="1"/>
      <protection locked="0"/>
    </xf>
    <xf numFmtId="38" fontId="31" fillId="2" borderId="311" xfId="1" applyFont="1" applyFill="1" applyBorder="1" applyAlignment="1" applyProtection="1">
      <alignment horizontal="right" vertical="center" shrinkToFit="1"/>
      <protection locked="0"/>
    </xf>
    <xf numFmtId="38" fontId="31" fillId="2" borderId="11" xfId="1" applyFont="1" applyFill="1" applyBorder="1" applyAlignment="1" applyProtection="1">
      <alignment vertical="center" shrinkToFit="1"/>
      <protection locked="0"/>
    </xf>
    <xf numFmtId="38" fontId="31" fillId="2" borderId="314" xfId="1" applyFont="1" applyFill="1" applyBorder="1" applyAlignment="1" applyProtection="1">
      <alignment vertical="center" shrinkToFit="1"/>
      <protection locked="0"/>
    </xf>
    <xf numFmtId="38" fontId="31" fillId="2" borderId="11" xfId="1" applyFont="1" applyFill="1" applyBorder="1" applyAlignment="1" applyProtection="1">
      <alignment horizontal="right" vertical="center" shrinkToFit="1"/>
      <protection locked="0"/>
    </xf>
    <xf numFmtId="38" fontId="31" fillId="2" borderId="314" xfId="1" applyFont="1" applyFill="1" applyBorder="1" applyAlignment="1" applyProtection="1">
      <alignment horizontal="right" vertical="center" shrinkToFit="1"/>
      <protection locked="0"/>
    </xf>
    <xf numFmtId="38" fontId="31" fillId="2" borderId="12" xfId="1" applyFont="1" applyFill="1" applyBorder="1" applyAlignment="1" applyProtection="1">
      <alignment horizontal="right" vertical="center" shrinkToFit="1"/>
      <protection locked="0"/>
    </xf>
    <xf numFmtId="38" fontId="31" fillId="2" borderId="316" xfId="1" applyFont="1" applyFill="1" applyBorder="1" applyAlignment="1" applyProtection="1">
      <alignment horizontal="right" vertical="center" shrinkToFit="1"/>
      <protection locked="0"/>
    </xf>
    <xf numFmtId="38" fontId="31" fillId="2" borderId="135" xfId="1" applyFont="1" applyFill="1" applyBorder="1" applyAlignment="1" applyProtection="1">
      <alignment horizontal="right" vertical="center" shrinkToFit="1"/>
      <protection locked="0"/>
    </xf>
    <xf numFmtId="38" fontId="31" fillId="2" borderId="313" xfId="1" applyFont="1" applyFill="1" applyBorder="1" applyAlignment="1" applyProtection="1">
      <alignment horizontal="right" vertical="center" shrinkToFit="1"/>
      <protection locked="0"/>
    </xf>
    <xf numFmtId="0" fontId="11" fillId="0" borderId="21" xfId="0" applyFont="1" applyFill="1" applyBorder="1" applyAlignment="1" applyProtection="1">
      <alignment horizontal="left" vertical="center" shrinkToFit="1"/>
    </xf>
    <xf numFmtId="0" fontId="11" fillId="0" borderId="135" xfId="0" applyFont="1" applyFill="1" applyBorder="1" applyAlignment="1" applyProtection="1">
      <alignment horizontal="left" vertical="center" shrinkToFit="1"/>
    </xf>
    <xf numFmtId="0" fontId="11" fillId="0" borderId="65" xfId="0" applyFont="1" applyBorder="1" applyAlignment="1" applyProtection="1">
      <alignment horizontal="center" vertical="center"/>
    </xf>
    <xf numFmtId="0" fontId="11" fillId="0" borderId="308" xfId="0" applyFont="1" applyBorder="1" applyAlignment="1" applyProtection="1">
      <alignment horizontal="center" vertical="center"/>
    </xf>
    <xf numFmtId="0" fontId="11" fillId="0" borderId="66" xfId="0" applyFont="1" applyBorder="1" applyAlignment="1" applyProtection="1">
      <alignment horizontal="center" vertical="center"/>
    </xf>
    <xf numFmtId="0" fontId="11" fillId="0" borderId="34" xfId="0" applyFont="1" applyBorder="1" applyAlignment="1" applyProtection="1">
      <alignment horizontal="center" vertical="distributed" textRotation="255" indent="1"/>
    </xf>
    <xf numFmtId="0" fontId="11" fillId="0" borderId="115" xfId="0" applyFont="1" applyBorder="1" applyAlignment="1" applyProtection="1">
      <alignment horizontal="center" vertical="distributed" textRotation="255" indent="1"/>
    </xf>
    <xf numFmtId="0" fontId="11" fillId="0" borderId="62" xfId="0" applyFont="1" applyBorder="1" applyAlignment="1" applyProtection="1">
      <alignment horizontal="center" vertical="distributed" textRotation="255" indent="1"/>
    </xf>
    <xf numFmtId="0" fontId="18" fillId="2" borderId="14" xfId="0" applyFont="1" applyFill="1" applyBorder="1" applyAlignment="1" applyProtection="1">
      <alignment horizontal="left" vertical="center" indent="1" shrinkToFit="1"/>
      <protection locked="0"/>
    </xf>
    <xf numFmtId="0" fontId="18" fillId="2" borderId="133" xfId="0" applyFont="1" applyFill="1" applyBorder="1" applyAlignment="1" applyProtection="1">
      <alignment horizontal="left" vertical="center" indent="1" shrinkToFit="1"/>
      <protection locked="0"/>
    </xf>
    <xf numFmtId="0" fontId="18" fillId="2" borderId="33" xfId="0" applyFont="1" applyFill="1" applyBorder="1" applyAlignment="1" applyProtection="1">
      <alignment horizontal="left" vertical="center" indent="1" shrinkToFit="1"/>
      <protection locked="0"/>
    </xf>
    <xf numFmtId="38" fontId="11" fillId="0" borderId="333" xfId="1" applyFont="1" applyBorder="1" applyAlignment="1" applyProtection="1">
      <alignment horizontal="right" vertical="center"/>
    </xf>
    <xf numFmtId="38" fontId="11" fillId="0" borderId="67" xfId="1" applyFont="1" applyBorder="1" applyAlignment="1" applyProtection="1">
      <alignment horizontal="right" vertical="center"/>
    </xf>
    <xf numFmtId="0" fontId="11" fillId="0" borderId="333" xfId="0" applyFont="1" applyFill="1" applyBorder="1" applyAlignment="1" applyProtection="1">
      <alignment horizontal="center" vertical="center"/>
    </xf>
    <xf numFmtId="0" fontId="11" fillId="0" borderId="308" xfId="0" applyFont="1" applyFill="1" applyBorder="1" applyAlignment="1" applyProtection="1">
      <alignment horizontal="center" vertical="center"/>
    </xf>
    <xf numFmtId="0" fontId="11" fillId="0" borderId="66" xfId="0" applyFont="1" applyFill="1" applyBorder="1" applyAlignment="1" applyProtection="1">
      <alignment horizontal="center" vertical="center"/>
    </xf>
    <xf numFmtId="38" fontId="31" fillId="2" borderId="13" xfId="1" applyFont="1" applyFill="1" applyBorder="1" applyAlignment="1" applyProtection="1">
      <alignment horizontal="right" vertical="center" shrinkToFit="1"/>
      <protection locked="0"/>
    </xf>
    <xf numFmtId="38" fontId="31" fillId="2" borderId="315" xfId="1" applyFont="1" applyFill="1" applyBorder="1" applyAlignment="1" applyProtection="1">
      <alignment horizontal="right" vertical="center" shrinkToFit="1"/>
      <protection locked="0"/>
    </xf>
    <xf numFmtId="38" fontId="31" fillId="2" borderId="10" xfId="1" applyFont="1" applyFill="1" applyBorder="1" applyAlignment="1" applyProtection="1">
      <alignment horizontal="right" vertical="center" shrinkToFit="1"/>
      <protection locked="0"/>
    </xf>
    <xf numFmtId="0" fontId="11" fillId="0" borderId="15" xfId="0" applyFont="1" applyBorder="1" applyAlignment="1" applyProtection="1">
      <alignment horizontal="center" vertical="distributed" textRotation="255" indent="1"/>
    </xf>
    <xf numFmtId="0" fontId="11" fillId="0" borderId="318" xfId="0" applyFont="1" applyBorder="1" applyAlignment="1" applyProtection="1">
      <alignment horizontal="center" vertical="center"/>
    </xf>
    <xf numFmtId="0" fontId="11" fillId="0" borderId="165" xfId="0" applyFont="1" applyBorder="1" applyAlignment="1" applyProtection="1">
      <alignment horizontal="center" vertical="distributed" textRotation="255" indent="3"/>
    </xf>
    <xf numFmtId="0" fontId="11" fillId="0" borderId="32" xfId="0" applyFont="1" applyBorder="1" applyAlignment="1" applyProtection="1">
      <alignment horizontal="center" vertical="distributed" textRotation="255" indent="3"/>
    </xf>
    <xf numFmtId="38" fontId="31" fillId="0" borderId="11" xfId="1" applyFont="1" applyFill="1" applyBorder="1" applyAlignment="1" applyProtection="1">
      <alignment horizontal="right" vertical="center" shrinkToFit="1"/>
    </xf>
    <xf numFmtId="0" fontId="11" fillId="0" borderId="336" xfId="0" applyFont="1" applyBorder="1" applyAlignment="1" applyProtection="1">
      <alignment horizontal="center" vertical="distributed" textRotation="255" indent="3"/>
    </xf>
    <xf numFmtId="0" fontId="11" fillId="0" borderId="230" xfId="0" applyFont="1" applyBorder="1" applyAlignment="1" applyProtection="1">
      <alignment horizontal="center" vertical="distributed" textRotation="255" indent="3"/>
    </xf>
    <xf numFmtId="0" fontId="11" fillId="0" borderId="231" xfId="0" applyFont="1" applyBorder="1" applyAlignment="1" applyProtection="1">
      <alignment horizontal="center" vertical="distributed" textRotation="255" indent="3"/>
    </xf>
    <xf numFmtId="0" fontId="11" fillId="0" borderId="337" xfId="0" applyFont="1" applyBorder="1" applyAlignment="1" applyProtection="1">
      <alignment horizontal="center" vertical="distributed" textRotation="255" indent="3"/>
    </xf>
    <xf numFmtId="0" fontId="11" fillId="0" borderId="212" xfId="0" applyFont="1" applyBorder="1" applyAlignment="1" applyProtection="1">
      <alignment horizontal="center" vertical="distributed" textRotation="255" indent="3"/>
    </xf>
    <xf numFmtId="0" fontId="11" fillId="0" borderId="232" xfId="0" applyFont="1" applyBorder="1" applyAlignment="1" applyProtection="1">
      <alignment horizontal="center" vertical="distributed" textRotation="255" indent="3"/>
    </xf>
    <xf numFmtId="0" fontId="11" fillId="0" borderId="338" xfId="0" applyFont="1" applyBorder="1" applyAlignment="1" applyProtection="1">
      <alignment horizontal="center" vertical="distributed" textRotation="255" indent="3"/>
    </xf>
    <xf numFmtId="0" fontId="11" fillId="0" borderId="334" xfId="0" applyFont="1" applyBorder="1" applyAlignment="1" applyProtection="1">
      <alignment horizontal="center" vertical="distributed" textRotation="255" indent="3"/>
    </xf>
    <xf numFmtId="0" fontId="11" fillId="0" borderId="335" xfId="0" applyFont="1" applyBorder="1" applyAlignment="1" applyProtection="1">
      <alignment horizontal="center" vertical="distributed" textRotation="255" indent="3"/>
    </xf>
    <xf numFmtId="0" fontId="11" fillId="0" borderId="7" xfId="0" applyFont="1" applyFill="1" applyBorder="1" applyAlignment="1" applyProtection="1">
      <alignment horizontal="left" vertical="center" shrinkToFit="1"/>
    </xf>
    <xf numFmtId="0" fontId="11" fillId="0" borderId="13" xfId="0" applyFont="1" applyFill="1" applyBorder="1" applyAlignment="1" applyProtection="1">
      <alignment horizontal="left" vertical="center" shrinkToFit="1"/>
    </xf>
    <xf numFmtId="0" fontId="11" fillId="0" borderId="2" xfId="0" applyFont="1" applyFill="1" applyBorder="1" applyAlignment="1" applyProtection="1">
      <alignment horizontal="left" vertical="center" shrinkToFit="1"/>
    </xf>
    <xf numFmtId="0" fontId="11" fillId="0" borderId="10" xfId="0" applyFont="1" applyFill="1" applyBorder="1" applyAlignment="1" applyProtection="1">
      <alignment horizontal="left" vertical="center" shrinkToFit="1"/>
    </xf>
    <xf numFmtId="49" fontId="11" fillId="0" borderId="174" xfId="0" applyNumberFormat="1" applyFont="1" applyFill="1" applyBorder="1" applyAlignment="1" applyProtection="1">
      <alignment horizontal="center" vertical="center"/>
      <protection locked="0"/>
    </xf>
    <xf numFmtId="49" fontId="11" fillId="0" borderId="175" xfId="0" applyNumberFormat="1" applyFont="1" applyFill="1" applyBorder="1" applyAlignment="1" applyProtection="1">
      <alignment horizontal="center" vertical="center"/>
      <protection locked="0"/>
    </xf>
    <xf numFmtId="49" fontId="11" fillId="0" borderId="178" xfId="0" applyNumberFormat="1" applyFont="1" applyFill="1" applyBorder="1" applyAlignment="1" applyProtection="1">
      <alignment horizontal="center" vertical="center"/>
      <protection locked="0"/>
    </xf>
    <xf numFmtId="49" fontId="11" fillId="0" borderId="185" xfId="0" applyNumberFormat="1" applyFont="1" applyFill="1" applyBorder="1" applyAlignment="1" applyProtection="1">
      <alignment horizontal="center" vertical="center"/>
      <protection locked="0"/>
    </xf>
    <xf numFmtId="49" fontId="11" fillId="0" borderId="186" xfId="0" applyNumberFormat="1" applyFont="1" applyFill="1" applyBorder="1" applyAlignment="1" applyProtection="1">
      <alignment horizontal="center" vertical="center"/>
      <protection locked="0"/>
    </xf>
    <xf numFmtId="49" fontId="11" fillId="0" borderId="187" xfId="0" applyNumberFormat="1" applyFont="1" applyFill="1" applyBorder="1" applyAlignment="1" applyProtection="1">
      <alignment horizontal="center" vertical="center"/>
      <protection locked="0"/>
    </xf>
    <xf numFmtId="0" fontId="11" fillId="0" borderId="182" xfId="0" applyNumberFormat="1" applyFont="1" applyFill="1" applyBorder="1" applyAlignment="1">
      <alignment horizontal="right" vertical="center" shrinkToFit="1"/>
    </xf>
    <xf numFmtId="0" fontId="11" fillId="0" borderId="183" xfId="0" applyNumberFormat="1" applyFont="1" applyFill="1" applyBorder="1" applyAlignment="1">
      <alignment horizontal="right" vertical="center" shrinkToFit="1"/>
    </xf>
    <xf numFmtId="0" fontId="11" fillId="0" borderId="184" xfId="0" applyNumberFormat="1" applyFont="1" applyFill="1" applyBorder="1" applyAlignment="1">
      <alignment horizontal="right" vertical="center" shrinkToFit="1"/>
    </xf>
    <xf numFmtId="49" fontId="17" fillId="0" borderId="0" xfId="0" applyNumberFormat="1" applyFont="1" applyAlignment="1">
      <alignment horizontal="left" vertical="center"/>
    </xf>
    <xf numFmtId="49" fontId="17" fillId="0" borderId="282" xfId="0" applyNumberFormat="1" applyFont="1" applyBorder="1" applyAlignment="1">
      <alignment horizontal="left" vertical="center"/>
    </xf>
    <xf numFmtId="0" fontId="13" fillId="0" borderId="0" xfId="0" applyFont="1" applyAlignment="1">
      <alignment horizontal="left" vertical="center"/>
    </xf>
    <xf numFmtId="0" fontId="13" fillId="0" borderId="282" xfId="0" applyFont="1" applyBorder="1" applyAlignment="1">
      <alignment horizontal="left" vertical="center"/>
    </xf>
    <xf numFmtId="0" fontId="11" fillId="0" borderId="181" xfId="0" applyNumberFormat="1" applyFont="1" applyFill="1" applyBorder="1" applyAlignment="1" applyProtection="1">
      <alignment horizontal="right" vertical="center" shrinkToFit="1"/>
    </xf>
    <xf numFmtId="0" fontId="11" fillId="0" borderId="179" xfId="0" applyNumberFormat="1" applyFont="1" applyFill="1" applyBorder="1" applyAlignment="1" applyProtection="1">
      <alignment horizontal="right" vertical="center" shrinkToFit="1"/>
    </xf>
    <xf numFmtId="0" fontId="11" fillId="0" borderId="180" xfId="0" applyNumberFormat="1" applyFont="1" applyFill="1" applyBorder="1" applyAlignment="1" applyProtection="1">
      <alignment horizontal="right" vertical="center" shrinkToFit="1"/>
    </xf>
    <xf numFmtId="0" fontId="11" fillId="0" borderId="118" xfId="0" applyFont="1" applyBorder="1" applyAlignment="1" applyProtection="1">
      <alignment horizontal="distributed" vertical="center" indent="3"/>
      <protection locked="0"/>
    </xf>
    <xf numFmtId="0" fontId="11" fillId="0" borderId="78" xfId="0" applyFont="1" applyBorder="1" applyAlignment="1" applyProtection="1">
      <alignment horizontal="distributed" vertical="center" indent="3"/>
      <protection locked="0"/>
    </xf>
    <xf numFmtId="0" fontId="11" fillId="0" borderId="78" xfId="0" applyFont="1" applyBorder="1" applyAlignment="1" applyProtection="1">
      <alignment horizontal="center" vertical="center"/>
    </xf>
    <xf numFmtId="0" fontId="11" fillId="0" borderId="200" xfId="0" applyFont="1" applyBorder="1" applyAlignment="1" applyProtection="1">
      <alignment horizontal="center" vertical="center"/>
    </xf>
    <xf numFmtId="0" fontId="11" fillId="0" borderId="79" xfId="0" applyFont="1" applyBorder="1" applyAlignment="1" applyProtection="1">
      <alignment horizontal="center" vertical="center"/>
    </xf>
    <xf numFmtId="0" fontId="11" fillId="0" borderId="78" xfId="0" applyFont="1" applyBorder="1" applyAlignment="1" applyProtection="1">
      <alignment horizontal="center" vertical="center"/>
      <protection locked="0"/>
    </xf>
    <xf numFmtId="0" fontId="11" fillId="0" borderId="200" xfId="0" applyFont="1" applyBorder="1" applyAlignment="1" applyProtection="1">
      <alignment horizontal="center" vertical="center"/>
      <protection locked="0"/>
    </xf>
    <xf numFmtId="0" fontId="11" fillId="0" borderId="79" xfId="0" applyFont="1" applyBorder="1" applyAlignment="1" applyProtection="1">
      <alignment horizontal="center" vertical="center"/>
      <protection locked="0"/>
    </xf>
    <xf numFmtId="0" fontId="11" fillId="0" borderId="82" xfId="0" applyFont="1" applyBorder="1" applyAlignment="1" applyProtection="1">
      <alignment horizontal="center" vertical="center"/>
      <protection locked="0"/>
    </xf>
    <xf numFmtId="0" fontId="11" fillId="0" borderId="83" xfId="0" applyFont="1" applyBorder="1" applyAlignment="1" applyProtection="1">
      <alignment horizontal="center" vertical="center"/>
      <protection locked="0"/>
    </xf>
    <xf numFmtId="0" fontId="11" fillId="0" borderId="84" xfId="0" applyFont="1" applyBorder="1" applyAlignment="1" applyProtection="1">
      <alignment horizontal="center" vertical="center"/>
      <protection locked="0"/>
    </xf>
    <xf numFmtId="0" fontId="11" fillId="0" borderId="70" xfId="0" applyFont="1" applyBorder="1" applyAlignment="1" applyProtection="1">
      <alignment horizontal="center" vertical="center"/>
      <protection locked="0"/>
    </xf>
    <xf numFmtId="0" fontId="11" fillId="0" borderId="71" xfId="0" applyFont="1" applyBorder="1" applyAlignment="1" applyProtection="1">
      <alignment horizontal="center" vertical="center"/>
      <protection locked="0"/>
    </xf>
    <xf numFmtId="0" fontId="11" fillId="0" borderId="89" xfId="0" applyFont="1" applyBorder="1" applyAlignment="1" applyProtection="1">
      <alignment horizontal="center" vertical="center"/>
      <protection locked="0"/>
    </xf>
    <xf numFmtId="0" fontId="11" fillId="0" borderId="95" xfId="0" applyFont="1" applyBorder="1" applyAlignment="1" applyProtection="1">
      <alignment horizontal="center" vertical="center"/>
      <protection locked="0"/>
    </xf>
    <xf numFmtId="0" fontId="11" fillId="0" borderId="91" xfId="0" applyFont="1" applyBorder="1" applyAlignment="1" applyProtection="1">
      <alignment horizontal="center" vertical="center"/>
      <protection locked="0"/>
    </xf>
    <xf numFmtId="0" fontId="11" fillId="0" borderId="202" xfId="0" applyFont="1" applyBorder="1" applyAlignment="1" applyProtection="1">
      <alignment horizontal="center" vertical="center"/>
      <protection locked="0"/>
    </xf>
    <xf numFmtId="0" fontId="11" fillId="0" borderId="204" xfId="0" applyFont="1" applyBorder="1" applyAlignment="1" applyProtection="1">
      <alignment horizontal="center" vertical="center"/>
      <protection locked="0"/>
    </xf>
    <xf numFmtId="0" fontId="11" fillId="0" borderId="209" xfId="0" applyFont="1" applyBorder="1" applyAlignment="1" applyProtection="1">
      <alignment horizontal="center" vertical="center"/>
      <protection locked="0"/>
    </xf>
    <xf numFmtId="0" fontId="11" fillId="0" borderId="211" xfId="0" applyFont="1" applyBorder="1" applyAlignment="1" applyProtection="1">
      <alignment horizontal="center" vertical="center"/>
      <protection locked="0"/>
    </xf>
    <xf numFmtId="0" fontId="11" fillId="0" borderId="210" xfId="0" applyFont="1" applyBorder="1" applyAlignment="1" applyProtection="1">
      <alignment horizontal="center" vertical="center"/>
      <protection locked="0"/>
    </xf>
    <xf numFmtId="0" fontId="11" fillId="0" borderId="206" xfId="0" applyFont="1" applyBorder="1" applyAlignment="1" applyProtection="1">
      <alignment horizontal="center" vertical="center"/>
      <protection locked="0"/>
    </xf>
    <xf numFmtId="0" fontId="11" fillId="0" borderId="96" xfId="0" applyFont="1" applyBorder="1" applyAlignment="1" applyProtection="1">
      <alignment horizontal="center" vertical="center"/>
      <protection locked="0"/>
    </xf>
    <xf numFmtId="0" fontId="11" fillId="0" borderId="97" xfId="0" applyFont="1" applyBorder="1" applyAlignment="1" applyProtection="1">
      <alignment horizontal="center" vertical="center"/>
      <protection locked="0"/>
    </xf>
    <xf numFmtId="0" fontId="11" fillId="0" borderId="87" xfId="0" applyFont="1" applyBorder="1" applyAlignment="1" applyProtection="1">
      <alignment horizontal="center" vertical="center"/>
      <protection locked="0"/>
    </xf>
    <xf numFmtId="0" fontId="11" fillId="0" borderId="88" xfId="0" applyFont="1" applyBorder="1" applyAlignment="1" applyProtection="1">
      <alignment horizontal="center" vertical="center"/>
      <protection locked="0"/>
    </xf>
    <xf numFmtId="0" fontId="16" fillId="0" borderId="95" xfId="0" applyFont="1" applyBorder="1" applyAlignment="1" applyProtection="1">
      <alignment horizontal="center" vertical="center" shrinkToFit="1"/>
      <protection locked="0"/>
    </xf>
    <xf numFmtId="0" fontId="16" fillId="0" borderId="201" xfId="0" applyFont="1" applyBorder="1" applyAlignment="1" applyProtection="1">
      <alignment horizontal="center" vertical="center" shrinkToFit="1"/>
      <protection locked="0"/>
    </xf>
    <xf numFmtId="0" fontId="11" fillId="0" borderId="203" xfId="0" applyFont="1" applyBorder="1" applyAlignment="1" applyProtection="1">
      <alignment horizontal="center" vertical="center"/>
      <protection locked="0"/>
    </xf>
    <xf numFmtId="0" fontId="11" fillId="0" borderId="205" xfId="0" applyFont="1" applyBorder="1" applyAlignment="1" applyProtection="1">
      <alignment horizontal="center" vertical="center"/>
      <protection locked="0"/>
    </xf>
    <xf numFmtId="0" fontId="12" fillId="0" borderId="207" xfId="0" applyFont="1" applyBorder="1" applyAlignment="1" applyProtection="1">
      <alignment horizontal="center" vertical="center"/>
      <protection locked="0"/>
    </xf>
    <xf numFmtId="0" fontId="12" fillId="0" borderId="208" xfId="0" applyFont="1" applyBorder="1" applyAlignment="1" applyProtection="1">
      <alignment horizontal="center" vertical="center"/>
      <protection locked="0"/>
    </xf>
    <xf numFmtId="0" fontId="13" fillId="0" borderId="15" xfId="0" applyFont="1" applyBorder="1" applyAlignment="1" applyProtection="1">
      <alignment horizontal="center" vertical="center" shrinkToFit="1"/>
    </xf>
    <xf numFmtId="0" fontId="13" fillId="0" borderId="15" xfId="0" applyFont="1" applyFill="1" applyBorder="1" applyAlignment="1" applyProtection="1">
      <alignment horizontal="center" vertical="center" shrinkToFit="1"/>
    </xf>
    <xf numFmtId="0" fontId="11" fillId="0" borderId="10" xfId="0" applyFont="1" applyBorder="1" applyAlignment="1" applyProtection="1">
      <alignment horizontal="center" vertical="center"/>
    </xf>
    <xf numFmtId="0" fontId="11" fillId="0" borderId="11" xfId="0" applyFont="1" applyBorder="1" applyAlignment="1" applyProtection="1">
      <alignment horizontal="center" vertical="center"/>
    </xf>
    <xf numFmtId="0" fontId="11" fillId="0" borderId="12" xfId="0" applyFont="1" applyBorder="1" applyAlignment="1" applyProtection="1">
      <alignment horizontal="center" vertical="center"/>
    </xf>
    <xf numFmtId="0" fontId="12" fillId="0" borderId="20" xfId="0" applyFont="1" applyBorder="1" applyAlignment="1" applyProtection="1">
      <alignment horizontal="center" vertical="center"/>
    </xf>
    <xf numFmtId="0" fontId="12" fillId="0" borderId="267" xfId="0" applyFont="1" applyBorder="1" applyAlignment="1" applyProtection="1">
      <alignment horizontal="center" vertical="center"/>
    </xf>
    <xf numFmtId="0" fontId="12" fillId="0" borderId="23" xfId="0" applyFont="1" applyBorder="1" applyAlignment="1" applyProtection="1">
      <alignment horizontal="center" vertical="center"/>
    </xf>
    <xf numFmtId="49" fontId="12" fillId="0" borderId="135" xfId="0" applyNumberFormat="1" applyFont="1" applyBorder="1" applyAlignment="1" applyProtection="1">
      <alignment horizontal="center" vertical="center"/>
    </xf>
    <xf numFmtId="49" fontId="12" fillId="0" borderId="364" xfId="0" applyNumberFormat="1" applyFont="1" applyBorder="1" applyAlignment="1" applyProtection="1">
      <alignment horizontal="center" vertical="center"/>
    </xf>
    <xf numFmtId="49" fontId="11" fillId="0" borderId="20" xfId="0" applyNumberFormat="1" applyFont="1" applyBorder="1" applyAlignment="1" applyProtection="1">
      <alignment horizontal="center" vertical="center" wrapText="1"/>
    </xf>
    <xf numFmtId="49" fontId="11" fillId="0" borderId="353" xfId="0" applyNumberFormat="1" applyFont="1" applyBorder="1" applyAlignment="1" applyProtection="1">
      <alignment horizontal="center" vertical="center"/>
    </xf>
    <xf numFmtId="38" fontId="11" fillId="0" borderId="267" xfId="1" applyFont="1" applyBorder="1" applyAlignment="1" applyProtection="1">
      <alignment horizontal="center" vertical="center"/>
    </xf>
    <xf numFmtId="38" fontId="11" fillId="0" borderId="354" xfId="1" applyFont="1" applyBorder="1" applyAlignment="1" applyProtection="1">
      <alignment horizontal="center" vertical="center"/>
    </xf>
    <xf numFmtId="0" fontId="11" fillId="0" borderId="135" xfId="0" applyFont="1" applyBorder="1" applyAlignment="1" applyProtection="1">
      <alignment horizontal="center" vertical="center"/>
    </xf>
    <xf numFmtId="0" fontId="11" fillId="0" borderId="13" xfId="0" applyFont="1" applyBorder="1" applyAlignment="1" applyProtection="1">
      <alignment horizontal="center" vertical="center"/>
    </xf>
    <xf numFmtId="0" fontId="11" fillId="0" borderId="10" xfId="0" applyFont="1" applyBorder="1" applyAlignment="1" applyProtection="1">
      <alignment horizontal="center" vertical="center" textRotation="255"/>
    </xf>
    <xf numFmtId="0" fontId="11" fillId="0" borderId="11" xfId="0" applyFont="1" applyBorder="1" applyAlignment="1" applyProtection="1">
      <alignment horizontal="center" vertical="center" textRotation="255"/>
    </xf>
    <xf numFmtId="0" fontId="11" fillId="0" borderId="12" xfId="0" applyFont="1" applyBorder="1" applyAlignment="1" applyProtection="1">
      <alignment horizontal="center" vertical="center" textRotation="255"/>
    </xf>
    <xf numFmtId="0" fontId="11" fillId="0" borderId="368" xfId="0" applyFont="1" applyBorder="1" applyAlignment="1" applyProtection="1">
      <alignment horizontal="center" vertical="center"/>
    </xf>
    <xf numFmtId="0" fontId="11" fillId="0" borderId="369" xfId="0" applyFont="1" applyBorder="1" applyAlignment="1" applyProtection="1">
      <alignment horizontal="center" vertical="center"/>
    </xf>
    <xf numFmtId="0" fontId="11" fillId="0" borderId="370" xfId="0" applyFont="1" applyBorder="1" applyAlignment="1" applyProtection="1">
      <alignment horizontal="center" vertical="center"/>
    </xf>
    <xf numFmtId="0" fontId="11" fillId="0" borderId="333" xfId="0" applyFont="1" applyBorder="1" applyAlignment="1" applyProtection="1">
      <alignment horizontal="distributed" vertical="center" indent="3"/>
    </xf>
    <xf numFmtId="0" fontId="11" fillId="0" borderId="308" xfId="0" applyFont="1" applyBorder="1" applyAlignment="1" applyProtection="1">
      <alignment horizontal="distributed" vertical="center" indent="3"/>
    </xf>
    <xf numFmtId="49" fontId="11" fillId="0" borderId="267" xfId="0" applyNumberFormat="1" applyFont="1" applyBorder="1" applyAlignment="1" applyProtection="1">
      <alignment horizontal="center" vertical="center"/>
    </xf>
    <xf numFmtId="49" fontId="11" fillId="0" borderId="354" xfId="0" applyNumberFormat="1" applyFont="1" applyBorder="1" applyAlignment="1" applyProtection="1">
      <alignment horizontal="center" vertical="center"/>
    </xf>
    <xf numFmtId="0" fontId="11" fillId="0" borderId="358" xfId="0" applyFont="1" applyBorder="1" applyAlignment="1" applyProtection="1">
      <alignment horizontal="center" vertical="center"/>
    </xf>
    <xf numFmtId="0" fontId="11" fillId="0" borderId="359" xfId="0" applyFont="1" applyBorder="1" applyAlignment="1" applyProtection="1">
      <alignment horizontal="center" vertical="center"/>
    </xf>
    <xf numFmtId="0" fontId="11" fillId="0" borderId="365" xfId="0" applyFont="1" applyBorder="1" applyAlignment="1" applyProtection="1">
      <alignment horizontal="center" vertical="center"/>
    </xf>
    <xf numFmtId="0" fontId="11" fillId="0" borderId="366" xfId="0" applyFont="1" applyBorder="1" applyAlignment="1" applyProtection="1">
      <alignment horizontal="center" vertical="center"/>
    </xf>
    <xf numFmtId="0" fontId="11" fillId="0" borderId="21" xfId="0" applyFont="1" applyBorder="1" applyAlignment="1" applyProtection="1">
      <alignment horizontal="center" vertical="center"/>
    </xf>
    <xf numFmtId="0" fontId="11" fillId="0" borderId="367" xfId="0" applyFont="1" applyBorder="1" applyAlignment="1" applyProtection="1">
      <alignment horizontal="center" vertical="center"/>
    </xf>
    <xf numFmtId="0" fontId="11" fillId="0" borderId="225" xfId="0" applyFont="1" applyBorder="1" applyAlignment="1" applyProtection="1">
      <alignment horizontal="center" vertical="center"/>
      <protection locked="0"/>
    </xf>
    <xf numFmtId="0" fontId="11" fillId="0" borderId="228" xfId="0" applyFont="1" applyBorder="1" applyAlignment="1" applyProtection="1">
      <alignment horizontal="center" vertical="center"/>
      <protection locked="0"/>
    </xf>
    <xf numFmtId="0" fontId="11" fillId="0" borderId="229" xfId="0" applyFont="1" applyBorder="1" applyAlignment="1" applyProtection="1">
      <alignment horizontal="center" vertical="center"/>
      <protection locked="0"/>
    </xf>
    <xf numFmtId="0" fontId="11" fillId="0" borderId="181" xfId="0" applyFont="1" applyBorder="1" applyAlignment="1" applyProtection="1">
      <alignment horizontal="center" vertical="center"/>
      <protection locked="0"/>
    </xf>
    <xf numFmtId="0" fontId="11" fillId="0" borderId="223" xfId="0" applyFont="1" applyBorder="1" applyAlignment="1" applyProtection="1">
      <alignment horizontal="center" vertical="center"/>
      <protection locked="0"/>
    </xf>
    <xf numFmtId="0" fontId="11" fillId="0" borderId="226" xfId="0" applyFont="1" applyBorder="1" applyAlignment="1" applyProtection="1">
      <alignment horizontal="center" vertical="center"/>
      <protection locked="0"/>
    </xf>
    <xf numFmtId="0" fontId="11" fillId="0" borderId="224" xfId="0" applyFont="1" applyBorder="1" applyAlignment="1" applyProtection="1">
      <alignment horizontal="center" vertical="center"/>
      <protection locked="0"/>
    </xf>
    <xf numFmtId="0" fontId="11" fillId="0" borderId="227" xfId="0" applyFont="1" applyBorder="1" applyAlignment="1" applyProtection="1">
      <alignment horizontal="center" vertical="center"/>
      <protection locked="0"/>
    </xf>
    <xf numFmtId="0" fontId="12" fillId="0" borderId="224" xfId="0" applyFont="1" applyBorder="1" applyAlignment="1" applyProtection="1">
      <alignment horizontal="center" vertical="center"/>
      <protection locked="0"/>
    </xf>
    <xf numFmtId="0" fontId="16" fillId="0" borderId="116" xfId="0" applyFont="1" applyBorder="1" applyAlignment="1" applyProtection="1">
      <alignment horizontal="center" vertical="center" shrinkToFit="1"/>
      <protection locked="0"/>
    </xf>
    <xf numFmtId="0" fontId="16" fillId="0" borderId="117" xfId="0" applyFont="1" applyBorder="1" applyAlignment="1" applyProtection="1">
      <alignment horizontal="center" vertical="center" shrinkToFit="1"/>
      <protection locked="0"/>
    </xf>
    <xf numFmtId="0" fontId="11" fillId="0" borderId="99" xfId="0" applyFont="1" applyBorder="1" applyAlignment="1" applyProtection="1">
      <alignment horizontal="center" vertical="center"/>
      <protection locked="0"/>
    </xf>
    <xf numFmtId="0" fontId="11" fillId="0" borderId="100" xfId="0" applyFont="1" applyBorder="1" applyAlignment="1" applyProtection="1">
      <alignment horizontal="center" vertical="center"/>
      <protection locked="0"/>
    </xf>
    <xf numFmtId="0" fontId="11" fillId="0" borderId="101" xfId="0" applyFont="1" applyBorder="1" applyAlignment="1" applyProtection="1">
      <alignment horizontal="center" vertical="center"/>
      <protection locked="0"/>
    </xf>
    <xf numFmtId="0" fontId="11" fillId="0" borderId="39" xfId="0" applyFont="1" applyBorder="1" applyAlignment="1" applyProtection="1">
      <alignment horizontal="center" vertical="center"/>
      <protection locked="0"/>
    </xf>
    <xf numFmtId="0" fontId="11" fillId="0" borderId="37" xfId="0" applyFont="1" applyBorder="1" applyAlignment="1" applyProtection="1">
      <alignment horizontal="center" vertical="center"/>
      <protection locked="0"/>
    </xf>
    <xf numFmtId="0" fontId="11" fillId="0" borderId="108" xfId="0" applyFont="1" applyBorder="1" applyAlignment="1" applyProtection="1">
      <alignment horizontal="center" vertical="center"/>
      <protection locked="0"/>
    </xf>
    <xf numFmtId="0" fontId="11" fillId="0" borderId="109" xfId="0" applyFont="1" applyBorder="1" applyAlignment="1" applyProtection="1">
      <alignment horizontal="center" vertical="center"/>
      <protection locked="0"/>
    </xf>
    <xf numFmtId="0" fontId="11" fillId="0" borderId="105" xfId="0" applyFont="1" applyBorder="1" applyAlignment="1" applyProtection="1">
      <alignment horizontal="center" vertical="center"/>
      <protection locked="0"/>
    </xf>
    <xf numFmtId="0" fontId="11" fillId="0" borderId="102" xfId="0" applyFont="1" applyBorder="1" applyAlignment="1" applyProtection="1">
      <alignment horizontal="center" vertical="center"/>
      <protection locked="0"/>
    </xf>
    <xf numFmtId="0" fontId="11" fillId="0" borderId="104" xfId="0" applyFont="1" applyBorder="1" applyAlignment="1" applyProtection="1">
      <alignment horizontal="center" vertical="center"/>
      <protection locked="0"/>
    </xf>
    <xf numFmtId="0" fontId="11" fillId="0" borderId="106" xfId="0" applyFont="1" applyBorder="1" applyAlignment="1" applyProtection="1">
      <alignment horizontal="center" vertical="center"/>
      <protection locked="0"/>
    </xf>
    <xf numFmtId="0" fontId="11" fillId="0" borderId="103" xfId="0" applyFont="1" applyBorder="1" applyAlignment="1" applyProtection="1">
      <alignment horizontal="center" vertical="center"/>
      <protection locked="0"/>
    </xf>
    <xf numFmtId="0" fontId="11" fillId="0" borderId="111" xfId="0" applyFont="1" applyBorder="1" applyAlignment="1" applyProtection="1">
      <alignment horizontal="center" vertical="center"/>
      <protection locked="0"/>
    </xf>
    <xf numFmtId="0" fontId="11" fillId="0" borderId="112" xfId="0" applyFont="1" applyBorder="1" applyAlignment="1" applyProtection="1">
      <alignment horizontal="center" vertical="center"/>
      <protection locked="0"/>
    </xf>
    <xf numFmtId="0" fontId="11" fillId="0" borderId="290" xfId="0" applyFont="1" applyBorder="1" applyAlignment="1" applyProtection="1">
      <alignment horizontal="center" vertical="center"/>
      <protection locked="0"/>
    </xf>
    <xf numFmtId="0" fontId="11" fillId="0" borderId="107" xfId="0" applyFont="1" applyBorder="1" applyAlignment="1" applyProtection="1">
      <alignment horizontal="center" vertical="center"/>
      <protection locked="0"/>
    </xf>
    <xf numFmtId="0" fontId="11" fillId="0" borderId="114" xfId="0" applyFont="1" applyBorder="1" applyAlignment="1" applyProtection="1">
      <alignment horizontal="center" vertical="center"/>
      <protection locked="0"/>
    </xf>
    <xf numFmtId="0" fontId="11" fillId="0" borderId="53" xfId="0" applyFont="1" applyBorder="1" applyAlignment="1" applyProtection="1">
      <alignment horizontal="distributed" vertical="center" indent="3"/>
      <protection locked="0"/>
    </xf>
    <xf numFmtId="0" fontId="11" fillId="0" borderId="116" xfId="0" applyFont="1" applyBorder="1" applyAlignment="1" applyProtection="1">
      <alignment horizontal="distributed" vertical="center" indent="3"/>
      <protection locked="0"/>
    </xf>
    <xf numFmtId="0" fontId="11" fillId="0" borderId="117" xfId="0" applyFont="1" applyFill="1" applyBorder="1" applyAlignment="1" applyProtection="1">
      <alignment horizontal="center" vertical="center"/>
      <protection locked="0"/>
    </xf>
    <xf numFmtId="0" fontId="11" fillId="0" borderId="53" xfId="0" applyFont="1" applyFill="1" applyBorder="1" applyAlignment="1" applyProtection="1">
      <alignment horizontal="center" vertical="center"/>
      <protection locked="0"/>
    </xf>
    <xf numFmtId="0" fontId="11" fillId="0" borderId="121" xfId="0" applyFont="1" applyBorder="1" applyAlignment="1" applyProtection="1">
      <alignment horizontal="center" vertical="center"/>
    </xf>
    <xf numFmtId="0" fontId="11" fillId="0" borderId="218" xfId="0" applyFont="1" applyBorder="1" applyAlignment="1" applyProtection="1">
      <alignment horizontal="center" vertical="center"/>
    </xf>
    <xf numFmtId="0" fontId="11" fillId="0" borderId="122" xfId="0" applyFont="1" applyBorder="1" applyAlignment="1" applyProtection="1">
      <alignment horizontal="center" vertical="center"/>
    </xf>
    <xf numFmtId="0" fontId="16" fillId="0" borderId="240" xfId="0" applyFont="1" applyBorder="1" applyAlignment="1" applyProtection="1">
      <alignment horizontal="center" vertical="center" shrinkToFit="1"/>
    </xf>
    <xf numFmtId="0" fontId="11" fillId="0" borderId="241" xfId="0" applyFont="1" applyBorder="1" applyAlignment="1" applyProtection="1">
      <alignment horizontal="center" vertical="center"/>
    </xf>
    <xf numFmtId="0" fontId="11" fillId="0" borderId="245" xfId="0" applyFont="1" applyBorder="1" applyAlignment="1" applyProtection="1">
      <alignment horizontal="center" vertical="center"/>
    </xf>
    <xf numFmtId="0" fontId="11" fillId="0" borderId="242" xfId="0" applyFont="1" applyBorder="1" applyAlignment="1" applyProtection="1">
      <alignment horizontal="center" vertical="center" wrapText="1"/>
    </xf>
    <xf numFmtId="0" fontId="11" fillId="0" borderId="246" xfId="0" applyFont="1" applyBorder="1" applyAlignment="1" applyProtection="1">
      <alignment horizontal="center" vertical="center"/>
    </xf>
    <xf numFmtId="0" fontId="11" fillId="0" borderId="243" xfId="0" applyFont="1" applyBorder="1" applyAlignment="1" applyProtection="1">
      <alignment horizontal="center" vertical="center"/>
    </xf>
    <xf numFmtId="0" fontId="11" fillId="0" borderId="247" xfId="0" applyFont="1" applyBorder="1" applyAlignment="1" applyProtection="1">
      <alignment horizontal="center" vertical="center"/>
    </xf>
    <xf numFmtId="0" fontId="12" fillId="0" borderId="243" xfId="0" applyFont="1" applyBorder="1" applyAlignment="1" applyProtection="1">
      <alignment horizontal="center" vertical="center"/>
    </xf>
    <xf numFmtId="0" fontId="11" fillId="0" borderId="244" xfId="0" applyFont="1" applyBorder="1" applyAlignment="1" applyProtection="1">
      <alignment horizontal="center" vertical="center"/>
    </xf>
    <xf numFmtId="0" fontId="11" fillId="0" borderId="248" xfId="0" applyFont="1" applyBorder="1" applyAlignment="1" applyProtection="1">
      <alignment horizontal="center" vertical="center"/>
    </xf>
    <xf numFmtId="0" fontId="11" fillId="0" borderId="249" xfId="0" applyFont="1" applyBorder="1" applyAlignment="1" applyProtection="1">
      <alignment horizontal="center" vertical="distributed" textRotation="255" indent="4"/>
    </xf>
    <xf numFmtId="0" fontId="11" fillId="0" borderId="253" xfId="0" applyFont="1" applyBorder="1" applyAlignment="1" applyProtection="1">
      <alignment horizontal="center" vertical="distributed" textRotation="255" indent="4"/>
    </xf>
    <xf numFmtId="0" fontId="11" fillId="0" borderId="260" xfId="0" applyFont="1" applyBorder="1" applyAlignment="1" applyProtection="1">
      <alignment horizontal="center" vertical="distributed" textRotation="255" indent="4"/>
    </xf>
    <xf numFmtId="0" fontId="11" fillId="0" borderId="261" xfId="0" applyFont="1" applyBorder="1" applyAlignment="1" applyProtection="1">
      <alignment horizontal="center" vertical="center"/>
    </xf>
    <xf numFmtId="0" fontId="11" fillId="0" borderId="262" xfId="0" applyFont="1" applyBorder="1" applyAlignment="1" applyProtection="1">
      <alignment horizontal="center" vertical="center"/>
    </xf>
    <xf numFmtId="49" fontId="12" fillId="2" borderId="264" xfId="0" applyNumberFormat="1" applyFont="1" applyFill="1" applyBorder="1" applyAlignment="1" applyProtection="1">
      <alignment horizontal="center" vertical="center"/>
    </xf>
    <xf numFmtId="49" fontId="12" fillId="2" borderId="265" xfId="0" applyNumberFormat="1" applyFont="1" applyFill="1" applyBorder="1" applyAlignment="1" applyProtection="1">
      <alignment horizontal="center" vertical="center"/>
    </xf>
    <xf numFmtId="0" fontId="11" fillId="0" borderId="268" xfId="0" applyFont="1" applyBorder="1" applyAlignment="1" applyProtection="1">
      <alignment horizontal="center" vertical="distributed" textRotation="255" indent="4"/>
    </xf>
    <xf numFmtId="0" fontId="11" fillId="0" borderId="272" xfId="0" applyFont="1" applyBorder="1" applyAlignment="1" applyProtection="1">
      <alignment horizontal="center" vertical="distributed" textRotation="255" indent="4"/>
    </xf>
    <xf numFmtId="0" fontId="11" fillId="0" borderId="273" xfId="0" applyFont="1" applyBorder="1" applyAlignment="1" applyProtection="1">
      <alignment horizontal="center" vertical="center"/>
    </xf>
    <xf numFmtId="0" fontId="11" fillId="0" borderId="274" xfId="0" applyFont="1" applyBorder="1" applyAlignment="1" applyProtection="1">
      <alignment horizontal="center" vertical="center"/>
    </xf>
    <xf numFmtId="0" fontId="11" fillId="0" borderId="267" xfId="0" applyFont="1" applyBorder="1" applyAlignment="1">
      <alignment horizontal="center" vertical="center"/>
    </xf>
    <xf numFmtId="0" fontId="11" fillId="0" borderId="20" xfId="0" applyFont="1" applyBorder="1" applyAlignment="1">
      <alignment horizontal="center" vertical="center"/>
    </xf>
    <xf numFmtId="0" fontId="11" fillId="0" borderId="353" xfId="0" applyFont="1" applyBorder="1" applyAlignment="1">
      <alignment horizontal="center" vertical="center"/>
    </xf>
    <xf numFmtId="0" fontId="11" fillId="0" borderId="354" xfId="0" applyFont="1" applyBorder="1" applyAlignment="1">
      <alignment horizontal="center" vertical="center"/>
    </xf>
    <xf numFmtId="0" fontId="11" fillId="0" borderId="23" xfId="0" applyFont="1" applyBorder="1" applyAlignment="1">
      <alignment horizontal="center" vertical="center"/>
    </xf>
    <xf numFmtId="0" fontId="11" fillId="0" borderId="355" xfId="0" applyFont="1" applyBorder="1" applyAlignment="1">
      <alignment horizontal="center" vertical="center"/>
    </xf>
    <xf numFmtId="0" fontId="11" fillId="0" borderId="129" xfId="0" applyFont="1" applyFill="1" applyBorder="1" applyAlignment="1" applyProtection="1">
      <alignment horizontal="center" vertical="center" shrinkToFit="1"/>
    </xf>
    <xf numFmtId="0" fontId="11" fillId="0" borderId="128" xfId="0" applyFont="1" applyFill="1" applyBorder="1" applyAlignment="1" applyProtection="1">
      <alignment horizontal="center" vertical="center" shrinkToFit="1"/>
    </xf>
    <xf numFmtId="0" fontId="11" fillId="0" borderId="320" xfId="0" applyFont="1" applyBorder="1" applyAlignment="1" applyProtection="1">
      <alignment horizontal="distributed" vertical="center" indent="2"/>
    </xf>
    <xf numFmtId="0" fontId="11" fillId="0" borderId="321" xfId="0" applyFont="1" applyBorder="1" applyAlignment="1" applyProtection="1">
      <alignment horizontal="distributed" vertical="center" indent="2"/>
    </xf>
    <xf numFmtId="0" fontId="8" fillId="0" borderId="0" xfId="0" applyFont="1" applyAlignment="1" applyProtection="1">
      <alignment horizontal="center" vertical="center" shrinkToFit="1"/>
    </xf>
    <xf numFmtId="0" fontId="11" fillId="0" borderId="320" xfId="0" applyFont="1" applyFill="1" applyBorder="1" applyAlignment="1" applyProtection="1">
      <alignment horizontal="distributed" vertical="center" indent="1" shrinkToFit="1"/>
    </xf>
    <xf numFmtId="0" fontId="11" fillId="0" borderId="321" xfId="0" applyFont="1" applyFill="1" applyBorder="1" applyAlignment="1" applyProtection="1">
      <alignment horizontal="distributed" vertical="center" indent="1" shrinkToFit="1"/>
    </xf>
    <xf numFmtId="0" fontId="11" fillId="0" borderId="159" xfId="0" applyFont="1" applyBorder="1" applyAlignment="1" applyProtection="1">
      <alignment horizontal="distributed" vertical="center" indent="2"/>
    </xf>
    <xf numFmtId="0" fontId="11" fillId="0" borderId="345" xfId="0" applyFont="1" applyBorder="1" applyAlignment="1" applyProtection="1">
      <alignment horizontal="distributed" vertical="center" indent="2"/>
    </xf>
    <xf numFmtId="0" fontId="11" fillId="0" borderId="160" xfId="0" applyFont="1" applyBorder="1" applyAlignment="1" applyProtection="1">
      <alignment horizontal="distributed" vertical="center" indent="2"/>
    </xf>
    <xf numFmtId="0" fontId="11" fillId="0" borderId="320" xfId="0" applyFont="1" applyBorder="1" applyAlignment="1" applyProtection="1">
      <alignment horizontal="distributed" vertical="center" indent="1"/>
    </xf>
    <xf numFmtId="0" fontId="11" fillId="0" borderId="321" xfId="0" applyFont="1" applyBorder="1" applyAlignment="1" applyProtection="1">
      <alignment horizontal="distributed" vertical="center" indent="1"/>
    </xf>
    <xf numFmtId="0" fontId="11" fillId="0" borderId="293" xfId="0" applyFont="1" applyFill="1" applyBorder="1" applyAlignment="1" applyProtection="1">
      <alignment horizontal="distributed" vertical="center" indent="1" shrinkToFit="1"/>
    </xf>
    <xf numFmtId="0" fontId="11" fillId="0" borderId="330" xfId="0" applyFont="1" applyFill="1" applyBorder="1" applyAlignment="1" applyProtection="1">
      <alignment horizontal="distributed" vertical="center" indent="1" shrinkToFit="1"/>
    </xf>
    <xf numFmtId="0" fontId="11" fillId="0" borderId="293" xfId="0" applyFont="1" applyBorder="1" applyAlignment="1" applyProtection="1">
      <alignment horizontal="center" vertical="center" textRotation="255"/>
    </xf>
    <xf numFmtId="0" fontId="11" fillId="0" borderId="326" xfId="0" applyFont="1" applyBorder="1" applyAlignment="1" applyProtection="1">
      <alignment horizontal="center" vertical="center" textRotation="255"/>
    </xf>
    <xf numFmtId="0" fontId="11" fillId="0" borderId="24" xfId="0" applyFont="1" applyBorder="1" applyAlignment="1" applyProtection="1">
      <alignment horizontal="center" vertical="center" textRotation="255"/>
    </xf>
    <xf numFmtId="0" fontId="11" fillId="0" borderId="292" xfId="0" applyFont="1" applyBorder="1" applyAlignment="1" applyProtection="1">
      <alignment horizontal="center" vertical="center" textRotation="255"/>
    </xf>
    <xf numFmtId="0" fontId="11" fillId="0" borderId="328" xfId="0" applyFont="1" applyBorder="1" applyAlignment="1" applyProtection="1">
      <alignment horizontal="center" vertical="center" textRotation="255"/>
    </xf>
    <xf numFmtId="0" fontId="11" fillId="0" borderId="329" xfId="0" applyFont="1" applyBorder="1" applyAlignment="1" applyProtection="1">
      <alignment horizontal="center" vertical="center" textRotation="255"/>
    </xf>
    <xf numFmtId="0" fontId="11" fillId="0" borderId="293" xfId="0" applyFont="1" applyBorder="1" applyAlignment="1" applyProtection="1">
      <alignment horizontal="center" vertical="distributed" textRotation="255" indent="5"/>
    </xf>
    <xf numFmtId="0" fontId="11" fillId="0" borderId="326" xfId="0" applyFont="1" applyBorder="1" applyAlignment="1" applyProtection="1">
      <alignment horizontal="center" vertical="distributed" textRotation="255" indent="5"/>
    </xf>
    <xf numFmtId="0" fontId="11" fillId="0" borderId="24" xfId="0" applyFont="1" applyBorder="1" applyAlignment="1" applyProtection="1">
      <alignment horizontal="center" vertical="distributed" textRotation="255" indent="5"/>
    </xf>
    <xf numFmtId="0" fontId="11" fillId="0" borderId="292" xfId="0" applyFont="1" applyBorder="1" applyAlignment="1" applyProtection="1">
      <alignment horizontal="center" vertical="distributed" textRotation="255" indent="5"/>
    </xf>
    <xf numFmtId="0" fontId="11" fillId="0" borderId="328" xfId="0" applyFont="1" applyBorder="1" applyAlignment="1" applyProtection="1">
      <alignment horizontal="center" vertical="distributed" textRotation="255" indent="5"/>
    </xf>
    <xf numFmtId="0" fontId="11" fillId="0" borderId="329" xfId="0" applyFont="1" applyBorder="1" applyAlignment="1" applyProtection="1">
      <alignment horizontal="center" vertical="distributed" textRotation="255" indent="5"/>
    </xf>
    <xf numFmtId="0" fontId="23" fillId="0" borderId="26" xfId="0" applyFont="1" applyBorder="1" applyAlignment="1" applyProtection="1">
      <alignment horizontal="center" vertical="center"/>
    </xf>
    <xf numFmtId="0" fontId="23" fillId="0" borderId="9" xfId="0" applyFont="1" applyBorder="1" applyAlignment="1" applyProtection="1">
      <alignment horizontal="center" vertical="center"/>
    </xf>
    <xf numFmtId="0" fontId="13" fillId="0" borderId="15" xfId="0" applyFont="1" applyBorder="1" applyAlignment="1" applyProtection="1">
      <alignment horizontal="center" vertical="center"/>
    </xf>
    <xf numFmtId="0" fontId="13" fillId="0" borderId="0" xfId="0" applyFont="1" applyAlignment="1" applyProtection="1">
      <alignment horizontal="center" vertical="center"/>
    </xf>
    <xf numFmtId="0" fontId="11" fillId="0" borderId="301" xfId="0" applyFont="1" applyBorder="1" applyAlignment="1" applyProtection="1">
      <alignment horizontal="center" vertical="center"/>
    </xf>
    <xf numFmtId="0" fontId="11" fillId="0" borderId="293" xfId="0" applyFont="1" applyBorder="1" applyAlignment="1" applyProtection="1">
      <alignment horizontal="center" vertical="distributed" textRotation="255" indent="2"/>
    </xf>
    <xf numFmtId="0" fontId="11" fillId="0" borderId="24" xfId="0" applyFont="1" applyBorder="1" applyAlignment="1" applyProtection="1">
      <alignment horizontal="center" vertical="distributed" textRotation="255" indent="2"/>
    </xf>
    <xf numFmtId="0" fontId="11" fillId="0" borderId="328" xfId="0" applyFont="1" applyBorder="1" applyAlignment="1" applyProtection="1">
      <alignment horizontal="center" vertical="distributed" textRotation="255" indent="2"/>
    </xf>
    <xf numFmtId="0" fontId="11" fillId="0" borderId="126" xfId="0" applyFont="1" applyBorder="1" applyAlignment="1" applyProtection="1">
      <alignment horizontal="center" vertical="center" textRotation="255"/>
    </xf>
    <xf numFmtId="0" fontId="11" fillId="0" borderId="133" xfId="0" applyFont="1" applyFill="1" applyBorder="1" applyAlignment="1" applyProtection="1">
      <alignment horizontal="center" vertical="center" shrinkToFit="1"/>
    </xf>
    <xf numFmtId="0" fontId="11" fillId="0" borderId="330" xfId="0" applyFont="1" applyBorder="1" applyAlignment="1" applyProtection="1">
      <alignment horizontal="center" vertical="center" textRotation="255"/>
    </xf>
    <xf numFmtId="0" fontId="11" fillId="0" borderId="0" xfId="0" applyFont="1" applyBorder="1" applyAlignment="1" applyProtection="1">
      <alignment horizontal="center" vertical="center" textRotation="255"/>
    </xf>
    <xf numFmtId="0" fontId="11" fillId="0" borderId="31" xfId="0" applyFont="1" applyBorder="1" applyAlignment="1" applyProtection="1">
      <alignment horizontal="center" vertical="distributed" textRotation="255" indent="3"/>
    </xf>
    <xf numFmtId="0" fontId="11" fillId="0" borderId="127" xfId="0" applyFont="1" applyBorder="1" applyAlignment="1" applyProtection="1">
      <alignment horizontal="center" vertical="distributed" textRotation="255" indent="2"/>
    </xf>
    <xf numFmtId="0" fontId="11" fillId="0" borderId="129" xfId="0" applyFont="1" applyBorder="1" applyAlignment="1" applyProtection="1">
      <alignment horizontal="center" vertical="center" textRotation="255" wrapText="1"/>
    </xf>
    <xf numFmtId="0" fontId="11" fillId="0" borderId="279" xfId="0" applyFont="1" applyBorder="1" applyAlignment="1" applyProtection="1">
      <alignment horizontal="center" vertical="center" textRotation="255"/>
    </xf>
    <xf numFmtId="0" fontId="11" fillId="0" borderId="68" xfId="0" applyFont="1" applyBorder="1" applyAlignment="1" applyProtection="1">
      <alignment horizontal="center" vertical="distributed" textRotation="255" indent="1"/>
    </xf>
    <xf numFmtId="0" fontId="11" fillId="0" borderId="124" xfId="0" applyFont="1" applyBorder="1" applyAlignment="1" applyProtection="1">
      <alignment horizontal="center" vertical="distributed" textRotation="255" indent="2"/>
    </xf>
    <xf numFmtId="0" fontId="11" fillId="0" borderId="4" xfId="0" applyFont="1" applyBorder="1" applyAlignment="1" applyProtection="1">
      <alignment horizontal="center" vertical="distributed" textRotation="255" indent="2"/>
    </xf>
    <xf numFmtId="0" fontId="11" fillId="0" borderId="7" xfId="0" applyFont="1" applyBorder="1" applyAlignment="1" applyProtection="1">
      <alignment horizontal="center" vertical="distributed" textRotation="255" indent="2"/>
    </xf>
    <xf numFmtId="0" fontId="11" fillId="0" borderId="349" xfId="0" applyFont="1" applyBorder="1" applyAlignment="1" applyProtection="1">
      <alignment horizontal="distributed" vertical="distributed" indent="2"/>
    </xf>
    <xf numFmtId="0" fontId="11" fillId="0" borderId="351" xfId="0" applyFont="1" applyBorder="1" applyAlignment="1" applyProtection="1">
      <alignment horizontal="distributed" vertical="distributed" indent="2"/>
    </xf>
    <xf numFmtId="0" fontId="11" fillId="0" borderId="352" xfId="0" applyFont="1" applyBorder="1" applyAlignment="1" applyProtection="1">
      <alignment horizontal="distributed" vertical="distributed" indent="2"/>
    </xf>
    <xf numFmtId="0" fontId="8" fillId="0" borderId="133" xfId="0" applyFont="1" applyBorder="1" applyAlignment="1" applyProtection="1">
      <alignment horizontal="center" vertical="center" shrinkToFit="1"/>
    </xf>
    <xf numFmtId="0" fontId="8" fillId="0" borderId="33" xfId="0" applyFont="1" applyBorder="1" applyAlignment="1" applyProtection="1">
      <alignment horizontal="center" vertical="center" shrinkToFit="1"/>
    </xf>
    <xf numFmtId="0" fontId="11" fillId="8" borderId="374" xfId="0" applyFont="1" applyFill="1" applyBorder="1" applyAlignment="1" applyProtection="1">
      <alignment horizontal="distributed" vertical="center" indent="2"/>
    </xf>
    <xf numFmtId="0" fontId="11" fillId="8" borderId="298" xfId="0" applyFont="1" applyFill="1" applyBorder="1" applyAlignment="1" applyProtection="1">
      <alignment horizontal="distributed" vertical="center" indent="2"/>
    </xf>
    <xf numFmtId="0" fontId="11" fillId="8" borderId="376" xfId="0" applyFont="1" applyFill="1" applyBorder="1" applyAlignment="1" applyProtection="1">
      <alignment horizontal="distributed" vertical="center" indent="2"/>
    </xf>
    <xf numFmtId="0" fontId="11" fillId="8" borderId="129" xfId="0" applyFont="1" applyFill="1" applyBorder="1" applyAlignment="1" applyProtection="1">
      <alignment horizontal="center" vertical="center" shrinkToFit="1"/>
    </xf>
    <xf numFmtId="0" fontId="11" fillId="8" borderId="128" xfId="0" applyFont="1" applyFill="1" applyBorder="1" applyAlignment="1" applyProtection="1">
      <alignment horizontal="center" vertical="center" shrinkToFit="1"/>
    </xf>
    <xf numFmtId="0" fontId="11" fillId="8" borderId="374" xfId="0" applyFont="1" applyFill="1" applyBorder="1" applyAlignment="1" applyProtection="1">
      <alignment horizontal="distributed" vertical="center" indent="1"/>
    </xf>
    <xf numFmtId="0" fontId="11" fillId="8" borderId="298" xfId="0" applyFont="1" applyFill="1" applyBorder="1" applyAlignment="1" applyProtection="1">
      <alignment horizontal="distributed" vertical="center" indent="1"/>
    </xf>
    <xf numFmtId="0" fontId="11" fillId="8" borderId="14" xfId="0" applyFont="1" applyFill="1" applyBorder="1" applyAlignment="1" applyProtection="1">
      <alignment horizontal="center" vertical="center" shrinkToFit="1"/>
    </xf>
    <xf numFmtId="0" fontId="11" fillId="8" borderId="133" xfId="0" applyFont="1" applyFill="1" applyBorder="1" applyAlignment="1" applyProtection="1">
      <alignment horizontal="center" vertical="center" shrinkToFit="1"/>
    </xf>
    <xf numFmtId="0" fontId="11" fillId="8" borderId="129" xfId="0" applyFont="1" applyFill="1" applyBorder="1" applyAlignment="1" applyProtection="1">
      <alignment horizontal="distributed" vertical="center" indent="1" shrinkToFit="1"/>
    </xf>
    <xf numFmtId="0" fontId="11" fillId="8" borderId="128" xfId="0" applyFont="1" applyFill="1" applyBorder="1" applyAlignment="1" applyProtection="1">
      <alignment horizontal="distributed" vertical="center" indent="1" shrinkToFit="1"/>
    </xf>
    <xf numFmtId="0" fontId="11" fillId="0" borderId="373" xfId="0" applyFont="1" applyBorder="1" applyAlignment="1" applyProtection="1">
      <alignment horizontal="center" vertical="center"/>
    </xf>
    <xf numFmtId="0" fontId="11" fillId="0" borderId="126" xfId="0" applyFont="1" applyBorder="1" applyAlignment="1" applyProtection="1">
      <alignment horizontal="center" vertical="distributed" textRotation="255" indent="1"/>
    </xf>
    <xf numFmtId="0" fontId="11" fillId="8" borderId="374" xfId="0" applyFont="1" applyFill="1" applyBorder="1" applyAlignment="1" applyProtection="1">
      <alignment horizontal="distributed" vertical="center" indent="1" shrinkToFit="1"/>
    </xf>
    <xf numFmtId="0" fontId="11" fillId="8" borderId="298" xfId="0" applyFont="1" applyFill="1" applyBorder="1" applyAlignment="1" applyProtection="1">
      <alignment horizontal="distributed" vertical="center" indent="1" shrinkToFit="1"/>
    </xf>
    <xf numFmtId="0" fontId="11" fillId="0" borderId="300" xfId="0" applyFont="1" applyBorder="1" applyAlignment="1" applyProtection="1">
      <alignment horizontal="center" vertical="center" textRotation="255"/>
    </xf>
    <xf numFmtId="0" fontId="11" fillId="0" borderId="25" xfId="0" applyFont="1" applyBorder="1" applyAlignment="1" applyProtection="1">
      <alignment horizontal="center" vertical="distributed" textRotation="255" indent="2"/>
    </xf>
    <xf numFmtId="0" fontId="31" fillId="0" borderId="60" xfId="0" applyFont="1" applyBorder="1" applyAlignment="1" applyProtection="1">
      <alignment horizontal="center" vertical="center"/>
    </xf>
    <xf numFmtId="0" fontId="15" fillId="0" borderId="293" xfId="0" applyFont="1" applyFill="1" applyBorder="1" applyAlignment="1" applyProtection="1">
      <alignment horizontal="center" vertical="center" shrinkToFit="1"/>
    </xf>
    <xf numFmtId="0" fontId="15" fillId="0" borderId="326" xfId="0" applyFont="1" applyFill="1" applyBorder="1" applyAlignment="1" applyProtection="1">
      <alignment horizontal="center" vertical="center" shrinkToFit="1"/>
    </xf>
    <xf numFmtId="0" fontId="11" fillId="0" borderId="293" xfId="0" applyFont="1" applyBorder="1" applyAlignment="1" applyProtection="1">
      <alignment horizontal="center" vertical="center" shrinkToFit="1"/>
    </xf>
    <xf numFmtId="0" fontId="11" fillId="0" borderId="326" xfId="0" applyFont="1" applyBorder="1" applyAlignment="1" applyProtection="1">
      <alignment horizontal="center" vertical="center" shrinkToFit="1"/>
    </xf>
    <xf numFmtId="0" fontId="11" fillId="8" borderId="14" xfId="0" applyFont="1" applyFill="1" applyBorder="1" applyAlignment="1" applyProtection="1">
      <alignment horizontal="center" vertical="center"/>
    </xf>
    <xf numFmtId="0" fontId="11" fillId="8" borderId="133" xfId="0" applyFont="1" applyFill="1" applyBorder="1" applyAlignment="1" applyProtection="1">
      <alignment horizontal="center" vertical="center"/>
    </xf>
    <xf numFmtId="0" fontId="11" fillId="8" borderId="33" xfId="0" applyFont="1" applyFill="1" applyBorder="1" applyAlignment="1" applyProtection="1">
      <alignment horizontal="center" vertical="center"/>
    </xf>
    <xf numFmtId="0" fontId="0" fillId="0" borderId="30" xfId="0" applyBorder="1" applyProtection="1">
      <alignment vertical="center"/>
    </xf>
    <xf numFmtId="0" fontId="0" fillId="0" borderId="31" xfId="0" applyBorder="1" applyProtection="1">
      <alignment vertical="center"/>
    </xf>
    <xf numFmtId="0" fontId="11" fillId="0" borderId="29" xfId="0" applyFont="1" applyBorder="1" applyAlignment="1" applyProtection="1">
      <alignment horizontal="center" vertical="distributed" textRotation="255" indent="2"/>
    </xf>
    <xf numFmtId="0" fontId="51" fillId="0" borderId="0" xfId="0" applyFont="1">
      <alignment vertical="center"/>
    </xf>
  </cellXfs>
  <cellStyles count="2">
    <cellStyle name="桁区切り" xfId="1" builtinId="6"/>
    <cellStyle name="標準" xfId="0" builtinId="0"/>
  </cellStyles>
  <dxfs count="0"/>
  <tableStyles count="0" defaultTableStyle="TableStyleMedium9" defaultPivotStyle="PivotStyleLight16"/>
  <colors>
    <mruColors>
      <color rgb="FFFF0000"/>
      <color rgb="FFFF3300"/>
      <color rgb="FF00FF00"/>
      <color rgb="FFCCFFCC"/>
      <color rgb="FF00FFFF"/>
      <color rgb="FF9966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xdr:twoCellAnchor>
    <xdr:from>
      <xdr:col>15</xdr:col>
      <xdr:colOff>647700</xdr:colOff>
      <xdr:row>1</xdr:row>
      <xdr:rowOff>95250</xdr:rowOff>
    </xdr:from>
    <xdr:to>
      <xdr:col>22</xdr:col>
      <xdr:colOff>95250</xdr:colOff>
      <xdr:row>8</xdr:row>
      <xdr:rowOff>47625</xdr:rowOff>
    </xdr:to>
    <xdr:sp macro="" textlink="">
      <xdr:nvSpPr>
        <xdr:cNvPr id="44" name="メモ 43"/>
        <xdr:cNvSpPr/>
      </xdr:nvSpPr>
      <xdr:spPr>
        <a:xfrm>
          <a:off x="7496175" y="266700"/>
          <a:ext cx="3657600" cy="1276350"/>
        </a:xfrm>
        <a:prstGeom prst="foldedCorner">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76200</xdr:colOff>
      <xdr:row>51</xdr:row>
      <xdr:rowOff>47625</xdr:rowOff>
    </xdr:from>
    <xdr:to>
      <xdr:col>6</xdr:col>
      <xdr:colOff>180975</xdr:colOff>
      <xdr:row>55</xdr:row>
      <xdr:rowOff>38100</xdr:rowOff>
    </xdr:to>
    <xdr:sp macro="" textlink="">
      <xdr:nvSpPr>
        <xdr:cNvPr id="2" name="フローチャート : 複数書類 1"/>
        <xdr:cNvSpPr/>
      </xdr:nvSpPr>
      <xdr:spPr>
        <a:xfrm>
          <a:off x="238125" y="5619750"/>
          <a:ext cx="110490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95249</xdr:colOff>
      <xdr:row>12</xdr:row>
      <xdr:rowOff>133350</xdr:rowOff>
    </xdr:from>
    <xdr:to>
      <xdr:col>7</xdr:col>
      <xdr:colOff>9524</xdr:colOff>
      <xdr:row>14</xdr:row>
      <xdr:rowOff>180975</xdr:rowOff>
    </xdr:to>
    <xdr:sp macro="" textlink="">
      <xdr:nvSpPr>
        <xdr:cNvPr id="3" name="フローチャート : 書類 2"/>
        <xdr:cNvSpPr/>
      </xdr:nvSpPr>
      <xdr:spPr>
        <a:xfrm>
          <a:off x="257174" y="2390775"/>
          <a:ext cx="1114425" cy="428625"/>
        </a:xfrm>
        <a:prstGeom prst="flowChartDocument">
          <a:avLst/>
        </a:prstGeom>
        <a:solidFill>
          <a:schemeClr val="accent4">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9524</xdr:colOff>
      <xdr:row>9</xdr:row>
      <xdr:rowOff>76200</xdr:rowOff>
    </xdr:from>
    <xdr:to>
      <xdr:col>7</xdr:col>
      <xdr:colOff>419099</xdr:colOff>
      <xdr:row>11</xdr:row>
      <xdr:rowOff>66675</xdr:rowOff>
    </xdr:to>
    <xdr:sp macro="" textlink="">
      <xdr:nvSpPr>
        <xdr:cNvPr id="4" name="対角する 2 つの角を丸めた四角形 3"/>
        <xdr:cNvSpPr/>
      </xdr:nvSpPr>
      <xdr:spPr>
        <a:xfrm>
          <a:off x="171449" y="1762125"/>
          <a:ext cx="1609725" cy="371475"/>
        </a:xfrm>
        <a:prstGeom prst="round2Diag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11</xdr:col>
      <xdr:colOff>0</xdr:colOff>
      <xdr:row>168</xdr:row>
      <xdr:rowOff>28575</xdr:rowOff>
    </xdr:from>
    <xdr:to>
      <xdr:col>11</xdr:col>
      <xdr:colOff>209550</xdr:colOff>
      <xdr:row>169</xdr:row>
      <xdr:rowOff>0</xdr:rowOff>
    </xdr:to>
    <xdr:sp macro="" textlink="">
      <xdr:nvSpPr>
        <xdr:cNvPr id="5" name="下矢印 4"/>
        <xdr:cNvSpPr/>
      </xdr:nvSpPr>
      <xdr:spPr>
        <a:xfrm>
          <a:off x="4105275" y="21021675"/>
          <a:ext cx="209550" cy="161925"/>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11</xdr:col>
      <xdr:colOff>0</xdr:colOff>
      <xdr:row>176</xdr:row>
      <xdr:rowOff>19050</xdr:rowOff>
    </xdr:from>
    <xdr:to>
      <xdr:col>11</xdr:col>
      <xdr:colOff>209550</xdr:colOff>
      <xdr:row>176</xdr:row>
      <xdr:rowOff>180975</xdr:rowOff>
    </xdr:to>
    <xdr:sp macro="" textlink="">
      <xdr:nvSpPr>
        <xdr:cNvPr id="6" name="下矢印 5"/>
        <xdr:cNvSpPr/>
      </xdr:nvSpPr>
      <xdr:spPr>
        <a:xfrm>
          <a:off x="4105275" y="22536150"/>
          <a:ext cx="209550" cy="161925"/>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11</xdr:col>
      <xdr:colOff>0</xdr:colOff>
      <xdr:row>185</xdr:row>
      <xdr:rowOff>19050</xdr:rowOff>
    </xdr:from>
    <xdr:to>
      <xdr:col>11</xdr:col>
      <xdr:colOff>209550</xdr:colOff>
      <xdr:row>185</xdr:row>
      <xdr:rowOff>180975</xdr:rowOff>
    </xdr:to>
    <xdr:sp macro="" textlink="">
      <xdr:nvSpPr>
        <xdr:cNvPr id="7" name="下矢印 6"/>
        <xdr:cNvSpPr/>
      </xdr:nvSpPr>
      <xdr:spPr>
        <a:xfrm>
          <a:off x="4105275" y="24193500"/>
          <a:ext cx="209550" cy="161925"/>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10</xdr:col>
      <xdr:colOff>685799</xdr:colOff>
      <xdr:row>196</xdr:row>
      <xdr:rowOff>28575</xdr:rowOff>
    </xdr:from>
    <xdr:to>
      <xdr:col>11</xdr:col>
      <xdr:colOff>228600</xdr:colOff>
      <xdr:row>197</xdr:row>
      <xdr:rowOff>142875</xdr:rowOff>
    </xdr:to>
    <xdr:sp macro="" textlink="">
      <xdr:nvSpPr>
        <xdr:cNvPr id="8" name="下矢印 7"/>
        <xdr:cNvSpPr/>
      </xdr:nvSpPr>
      <xdr:spPr>
        <a:xfrm>
          <a:off x="4105274" y="26508075"/>
          <a:ext cx="228601" cy="304800"/>
        </a:xfrm>
        <a:prstGeom prst="downArrow">
          <a:avLst/>
        </a:prstGeom>
        <a:solidFill>
          <a:srgbClr val="00B050"/>
        </a:solidFill>
        <a:ln>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10</xdr:col>
      <xdr:colOff>666749</xdr:colOff>
      <xdr:row>193</xdr:row>
      <xdr:rowOff>14288</xdr:rowOff>
    </xdr:from>
    <xdr:to>
      <xdr:col>11</xdr:col>
      <xdr:colOff>257173</xdr:colOff>
      <xdr:row>194</xdr:row>
      <xdr:rowOff>161927</xdr:rowOff>
    </xdr:to>
    <xdr:sp macro="" textlink="">
      <xdr:nvSpPr>
        <xdr:cNvPr id="9" name="ストライプ矢印 8"/>
        <xdr:cNvSpPr/>
      </xdr:nvSpPr>
      <xdr:spPr>
        <a:xfrm rot="5400000">
          <a:off x="4055266" y="25953246"/>
          <a:ext cx="338139" cy="276224"/>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1</xdr:col>
      <xdr:colOff>66675</xdr:colOff>
      <xdr:row>9</xdr:row>
      <xdr:rowOff>95250</xdr:rowOff>
    </xdr:from>
    <xdr:ext cx="1441420" cy="325730"/>
    <xdr:sp macro="" textlink="">
      <xdr:nvSpPr>
        <xdr:cNvPr id="10" name="テキスト ボックス 9"/>
        <xdr:cNvSpPr txBox="1"/>
      </xdr:nvSpPr>
      <xdr:spPr>
        <a:xfrm>
          <a:off x="228600" y="1781175"/>
          <a:ext cx="1441420" cy="3257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400">
              <a:latin typeface="HG正楷書体-PRO" pitchFamily="66" charset="-128"/>
              <a:ea typeface="HG正楷書体-PRO" pitchFamily="66" charset="-128"/>
            </a:rPr>
            <a:t>処理手順の概要</a:t>
          </a:r>
          <a:endParaRPr kumimoji="1" lang="en-US" altLang="ja-JP" sz="1400">
            <a:latin typeface="HG正楷書体-PRO" pitchFamily="66" charset="-128"/>
            <a:ea typeface="HG正楷書体-PRO" pitchFamily="66" charset="-128"/>
          </a:endParaRPr>
        </a:p>
      </xdr:txBody>
    </xdr:sp>
    <xdr:clientData/>
  </xdr:oneCellAnchor>
  <xdr:oneCellAnchor>
    <xdr:from>
      <xdr:col>2</xdr:col>
      <xdr:colOff>19050</xdr:colOff>
      <xdr:row>12</xdr:row>
      <xdr:rowOff>171450</xdr:rowOff>
    </xdr:from>
    <xdr:ext cx="800219" cy="292452"/>
    <xdr:sp macro="" textlink="">
      <xdr:nvSpPr>
        <xdr:cNvPr id="11" name="テキスト ボックス 10"/>
        <xdr:cNvSpPr txBox="1"/>
      </xdr:nvSpPr>
      <xdr:spPr>
        <a:xfrm>
          <a:off x="381000" y="2428875"/>
          <a:ext cx="800219" cy="292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科目一覧</a:t>
          </a:r>
          <a:endParaRPr kumimoji="1" lang="en-US" altLang="ja-JP" sz="1200">
            <a:latin typeface="HG正楷書体-PRO" pitchFamily="66" charset="-128"/>
            <a:ea typeface="HG正楷書体-PRO" pitchFamily="66" charset="-128"/>
          </a:endParaRPr>
        </a:p>
      </xdr:txBody>
    </xdr:sp>
    <xdr:clientData/>
  </xdr:oneCellAnchor>
  <xdr:twoCellAnchor>
    <xdr:from>
      <xdr:col>1</xdr:col>
      <xdr:colOff>95250</xdr:colOff>
      <xdr:row>24</xdr:row>
      <xdr:rowOff>133350</xdr:rowOff>
    </xdr:from>
    <xdr:to>
      <xdr:col>7</xdr:col>
      <xdr:colOff>0</xdr:colOff>
      <xdr:row>26</xdr:row>
      <xdr:rowOff>180975</xdr:rowOff>
    </xdr:to>
    <xdr:sp macro="" textlink="">
      <xdr:nvSpPr>
        <xdr:cNvPr id="12" name="フローチャート : 書類 11"/>
        <xdr:cNvSpPr/>
      </xdr:nvSpPr>
      <xdr:spPr>
        <a:xfrm>
          <a:off x="257175" y="4429125"/>
          <a:ext cx="1104900" cy="428625"/>
        </a:xfrm>
        <a:prstGeom prst="flowChartDocument">
          <a:avLst/>
        </a:prstGeom>
        <a:solidFill>
          <a:schemeClr val="accent4">
            <a:lumMod val="60000"/>
            <a:lumOff val="4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2</xdr:col>
      <xdr:colOff>28575</xdr:colOff>
      <xdr:row>24</xdr:row>
      <xdr:rowOff>171450</xdr:rowOff>
    </xdr:from>
    <xdr:ext cx="800219" cy="292452"/>
    <xdr:sp macro="" textlink="">
      <xdr:nvSpPr>
        <xdr:cNvPr id="13" name="テキスト ボックス 12"/>
        <xdr:cNvSpPr txBox="1"/>
      </xdr:nvSpPr>
      <xdr:spPr>
        <a:xfrm>
          <a:off x="390525" y="4467225"/>
          <a:ext cx="800219" cy="2924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期首設定</a:t>
          </a:r>
          <a:endParaRPr kumimoji="1" lang="en-US" altLang="ja-JP" sz="1200">
            <a:latin typeface="HG正楷書体-PRO" pitchFamily="66" charset="-128"/>
            <a:ea typeface="HG正楷書体-PRO" pitchFamily="66" charset="-128"/>
          </a:endParaRPr>
        </a:p>
      </xdr:txBody>
    </xdr:sp>
    <xdr:clientData/>
  </xdr:oneCellAnchor>
  <xdr:oneCellAnchor>
    <xdr:from>
      <xdr:col>1</xdr:col>
      <xdr:colOff>76200</xdr:colOff>
      <xdr:row>51</xdr:row>
      <xdr:rowOff>171450</xdr:rowOff>
    </xdr:from>
    <xdr:ext cx="954107" cy="492571"/>
    <xdr:sp macro="" textlink="">
      <xdr:nvSpPr>
        <xdr:cNvPr id="14" name="テキスト ボックス 13"/>
        <xdr:cNvSpPr txBox="1"/>
      </xdr:nvSpPr>
      <xdr:spPr>
        <a:xfrm>
          <a:off x="238125" y="5743575"/>
          <a:ext cx="954107" cy="492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金銭出納帳</a:t>
          </a:r>
          <a:endParaRPr kumimoji="0" lang="en-US" altLang="ja-JP" sz="1100" b="0" i="0" u="none" strike="noStrike">
            <a:solidFill>
              <a:schemeClr val="dk1"/>
            </a:solidFill>
            <a:latin typeface="+mn-lt"/>
            <a:ea typeface="+mn-ea"/>
            <a:cs typeface="+mn-cs"/>
          </a:endParaRPr>
        </a:p>
        <a:p>
          <a:r>
            <a:rPr kumimoji="0" lang="ja-JP" altLang="en-US" sz="1200" b="0" i="0" u="none" strike="noStrike">
              <a:solidFill>
                <a:schemeClr val="dk1"/>
              </a:solidFill>
              <a:latin typeface="HG正楷書体-PRO" pitchFamily="66" charset="-128"/>
              <a:ea typeface="HG正楷書体-PRO" pitchFamily="66" charset="-128"/>
              <a:cs typeface="+mn-cs"/>
            </a:rPr>
            <a:t>預金元帳</a:t>
          </a:r>
          <a:endParaRPr kumimoji="1" lang="en-US" altLang="ja-JP" sz="1200">
            <a:latin typeface="HG正楷書体-PRO" pitchFamily="66" charset="-128"/>
            <a:ea typeface="HG正楷書体-PRO" pitchFamily="66" charset="-128"/>
          </a:endParaRPr>
        </a:p>
      </xdr:txBody>
    </xdr:sp>
    <xdr:clientData/>
  </xdr:oneCellAnchor>
  <xdr:twoCellAnchor>
    <xdr:from>
      <xdr:col>1</xdr:col>
      <xdr:colOff>76200</xdr:colOff>
      <xdr:row>93</xdr:row>
      <xdr:rowOff>47625</xdr:rowOff>
    </xdr:from>
    <xdr:to>
      <xdr:col>6</xdr:col>
      <xdr:colOff>180975</xdr:colOff>
      <xdr:row>97</xdr:row>
      <xdr:rowOff>38100</xdr:rowOff>
    </xdr:to>
    <xdr:sp macro="" textlink="">
      <xdr:nvSpPr>
        <xdr:cNvPr id="15" name="フローチャート : 複数書類 14"/>
        <xdr:cNvSpPr/>
      </xdr:nvSpPr>
      <xdr:spPr>
        <a:xfrm>
          <a:off x="238125" y="12992100"/>
          <a:ext cx="110490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1</xdr:col>
      <xdr:colOff>76200</xdr:colOff>
      <xdr:row>93</xdr:row>
      <xdr:rowOff>171450</xdr:rowOff>
    </xdr:from>
    <xdr:ext cx="747384" cy="492571"/>
    <xdr:sp macro="" textlink="">
      <xdr:nvSpPr>
        <xdr:cNvPr id="16" name="テキスト ボックス 15"/>
        <xdr:cNvSpPr txBox="1"/>
      </xdr:nvSpPr>
      <xdr:spPr>
        <a:xfrm>
          <a:off x="238125" y="13115925"/>
          <a:ext cx="747384" cy="492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a:latin typeface="HG正楷書体-PRO" pitchFamily="66" charset="-128"/>
              <a:ea typeface="HG正楷書体-PRO" pitchFamily="66" charset="-128"/>
            </a:rPr>
            <a:t>売</a:t>
          </a:r>
          <a:r>
            <a:rPr kumimoji="1" lang="ja-JP" altLang="en-US" sz="1200" baseline="0">
              <a:latin typeface="HG正楷書体-PRO" pitchFamily="66" charset="-128"/>
              <a:ea typeface="HG正楷書体-PRO" pitchFamily="66" charset="-128"/>
            </a:rPr>
            <a:t> </a:t>
          </a:r>
          <a:r>
            <a:rPr kumimoji="1" lang="ja-JP" altLang="en-US" sz="1200">
              <a:latin typeface="HG正楷書体-PRO" pitchFamily="66" charset="-128"/>
              <a:ea typeface="HG正楷書体-PRO" pitchFamily="66" charset="-128"/>
            </a:rPr>
            <a:t>上 帳</a:t>
          </a:r>
          <a:endParaRPr lang="en-US" altLang="ja-JP" sz="1100" b="0" i="0" u="none" strike="noStrike">
            <a:solidFill>
              <a:schemeClr val="dk1"/>
            </a:solidFill>
            <a:latin typeface="+mn-lt"/>
            <a:ea typeface="+mn-ea"/>
            <a:cs typeface="+mn-cs"/>
          </a:endParaRPr>
        </a:p>
        <a:p>
          <a:r>
            <a:rPr kumimoji="1" lang="ja-JP" altLang="en-US" sz="1200" b="0" i="0" u="none" strike="noStrike">
              <a:solidFill>
                <a:schemeClr val="dk1"/>
              </a:solidFill>
              <a:latin typeface="HG正楷書体-PRO" pitchFamily="66" charset="-128"/>
              <a:ea typeface="HG正楷書体-PRO" pitchFamily="66" charset="-128"/>
              <a:cs typeface="+mn-cs"/>
            </a:rPr>
            <a:t>仕 入 帳</a:t>
          </a:r>
          <a:endParaRPr kumimoji="1" lang="en-US" altLang="ja-JP" sz="1200">
            <a:latin typeface="HG正楷書体-PRO" pitchFamily="66" charset="-128"/>
            <a:ea typeface="HG正楷書体-PRO" pitchFamily="66" charset="-128"/>
          </a:endParaRPr>
        </a:p>
      </xdr:txBody>
    </xdr:sp>
    <xdr:clientData/>
  </xdr:oneCellAnchor>
  <xdr:twoCellAnchor>
    <xdr:from>
      <xdr:col>1</xdr:col>
      <xdr:colOff>76200</xdr:colOff>
      <xdr:row>143</xdr:row>
      <xdr:rowOff>47625</xdr:rowOff>
    </xdr:from>
    <xdr:to>
      <xdr:col>7</xdr:col>
      <xdr:colOff>0</xdr:colOff>
      <xdr:row>147</xdr:row>
      <xdr:rowOff>38100</xdr:rowOff>
    </xdr:to>
    <xdr:sp macro="" textlink="">
      <xdr:nvSpPr>
        <xdr:cNvPr id="17" name="フローチャート : 複数書類 16"/>
        <xdr:cNvSpPr/>
      </xdr:nvSpPr>
      <xdr:spPr>
        <a:xfrm>
          <a:off x="238125" y="16506825"/>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1</xdr:col>
      <xdr:colOff>76200</xdr:colOff>
      <xdr:row>143</xdr:row>
      <xdr:rowOff>171450</xdr:rowOff>
    </xdr:from>
    <xdr:ext cx="954107" cy="492571"/>
    <xdr:sp macro="" textlink="">
      <xdr:nvSpPr>
        <xdr:cNvPr id="18" name="テキスト ボックス 17"/>
        <xdr:cNvSpPr txBox="1"/>
      </xdr:nvSpPr>
      <xdr:spPr>
        <a:xfrm>
          <a:off x="238125" y="16630650"/>
          <a:ext cx="954107" cy="4925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200" baseline="0">
              <a:latin typeface="HG正楷書体-PRO" pitchFamily="66" charset="-128"/>
              <a:ea typeface="HG正楷書体-PRO" pitchFamily="66" charset="-128"/>
            </a:rPr>
            <a:t>月次決算書</a:t>
          </a:r>
          <a:endParaRPr kumimoji="0" lang="en-US" altLang="ja-JP" sz="1100" b="0" i="0" u="none" strike="noStrike" baseline="0">
            <a:solidFill>
              <a:schemeClr val="dk1"/>
            </a:solidFill>
            <a:latin typeface="+mn-lt"/>
            <a:ea typeface="+mn-ea"/>
            <a:cs typeface="+mn-cs"/>
          </a:endParaRPr>
        </a:p>
        <a:p>
          <a:r>
            <a:rPr kumimoji="0" lang="ja-JP" altLang="en-US" sz="1200" b="0" i="0" u="none" strike="noStrike" baseline="0">
              <a:solidFill>
                <a:schemeClr val="dk1"/>
              </a:solidFill>
              <a:latin typeface="HG正楷書体-PRO" pitchFamily="66" charset="-128"/>
              <a:ea typeface="HG正楷書体-PRO" pitchFamily="66" charset="-128"/>
              <a:cs typeface="+mn-cs"/>
            </a:rPr>
            <a:t>年次決算書</a:t>
          </a:r>
          <a:endParaRPr kumimoji="1" lang="en-US" altLang="ja-JP" sz="1200">
            <a:latin typeface="HG正楷書体-PRO" pitchFamily="66" charset="-128"/>
            <a:ea typeface="HG正楷書体-PRO" pitchFamily="66" charset="-128"/>
          </a:endParaRPr>
        </a:p>
      </xdr:txBody>
    </xdr:sp>
    <xdr:clientData/>
  </xdr:oneCellAnchor>
  <xdr:twoCellAnchor>
    <xdr:from>
      <xdr:col>3</xdr:col>
      <xdr:colOff>85725</xdr:colOff>
      <xdr:row>15</xdr:row>
      <xdr:rowOff>133353</xdr:rowOff>
    </xdr:from>
    <xdr:to>
      <xdr:col>5</xdr:col>
      <xdr:colOff>19050</xdr:colOff>
      <xdr:row>23</xdr:row>
      <xdr:rowOff>123825</xdr:rowOff>
    </xdr:to>
    <xdr:sp macro="" textlink="">
      <xdr:nvSpPr>
        <xdr:cNvPr id="19" name="ストライプ矢印 18"/>
        <xdr:cNvSpPr/>
      </xdr:nvSpPr>
      <xdr:spPr>
        <a:xfrm rot="5400000">
          <a:off x="57152" y="3552826"/>
          <a:ext cx="1514472"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85724</xdr:colOff>
      <xdr:row>27</xdr:row>
      <xdr:rowOff>161925</xdr:rowOff>
    </xdr:from>
    <xdr:to>
      <xdr:col>5</xdr:col>
      <xdr:colOff>19049</xdr:colOff>
      <xdr:row>51</xdr:row>
      <xdr:rowOff>0</xdr:rowOff>
    </xdr:to>
    <xdr:sp macro="" textlink="">
      <xdr:nvSpPr>
        <xdr:cNvPr id="20" name="ストライプ矢印 19"/>
        <xdr:cNvSpPr/>
      </xdr:nvSpPr>
      <xdr:spPr>
        <a:xfrm rot="5400000">
          <a:off x="-581026" y="6448425"/>
          <a:ext cx="2790825"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95250</xdr:colOff>
      <xdr:row>56</xdr:row>
      <xdr:rowOff>95250</xdr:rowOff>
    </xdr:from>
    <xdr:to>
      <xdr:col>5</xdr:col>
      <xdr:colOff>28575</xdr:colOff>
      <xdr:row>92</xdr:row>
      <xdr:rowOff>28578</xdr:rowOff>
    </xdr:to>
    <xdr:sp macro="" textlink="">
      <xdr:nvSpPr>
        <xdr:cNvPr id="21" name="ストライプ矢印 20"/>
        <xdr:cNvSpPr/>
      </xdr:nvSpPr>
      <xdr:spPr>
        <a:xfrm rot="5400000">
          <a:off x="-2286001" y="9563101"/>
          <a:ext cx="6219828"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104774</xdr:colOff>
      <xdr:row>98</xdr:row>
      <xdr:rowOff>180976</xdr:rowOff>
    </xdr:from>
    <xdr:to>
      <xdr:col>5</xdr:col>
      <xdr:colOff>38099</xdr:colOff>
      <xdr:row>109</xdr:row>
      <xdr:rowOff>142878</xdr:rowOff>
    </xdr:to>
    <xdr:sp macro="" textlink="">
      <xdr:nvSpPr>
        <xdr:cNvPr id="22" name="ストライプ矢印 21"/>
        <xdr:cNvSpPr/>
      </xdr:nvSpPr>
      <xdr:spPr>
        <a:xfrm rot="5400000">
          <a:off x="-142877" y="15897227"/>
          <a:ext cx="1952627"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0</xdr:col>
      <xdr:colOff>114300</xdr:colOff>
      <xdr:row>0</xdr:row>
      <xdr:rowOff>76201</xdr:rowOff>
    </xdr:from>
    <xdr:to>
      <xdr:col>8</xdr:col>
      <xdr:colOff>428625</xdr:colOff>
      <xdr:row>2</xdr:row>
      <xdr:rowOff>142876</xdr:rowOff>
    </xdr:to>
    <xdr:sp macro="" textlink="">
      <xdr:nvSpPr>
        <xdr:cNvPr id="23" name="対角する 2 つの角を丸めた四角形 22"/>
        <xdr:cNvSpPr/>
      </xdr:nvSpPr>
      <xdr:spPr>
        <a:xfrm>
          <a:off x="114300" y="76201"/>
          <a:ext cx="2362200" cy="466725"/>
        </a:xfrm>
        <a:prstGeom prst="round2DiagRect">
          <a:avLst/>
        </a:prstGeom>
        <a:solidFill>
          <a:srgbClr val="92D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2</xdr:col>
      <xdr:colOff>0</xdr:colOff>
      <xdr:row>0</xdr:row>
      <xdr:rowOff>95250</xdr:rowOff>
    </xdr:from>
    <xdr:ext cx="1715726" cy="425822"/>
    <xdr:sp macro="" textlink="">
      <xdr:nvSpPr>
        <xdr:cNvPr id="24" name="テキスト ボックス 23"/>
        <xdr:cNvSpPr txBox="1"/>
      </xdr:nvSpPr>
      <xdr:spPr>
        <a:xfrm>
          <a:off x="361950" y="95250"/>
          <a:ext cx="1715726" cy="4258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2000" b="1">
              <a:latin typeface="HG正楷書体-PRO" pitchFamily="66" charset="-128"/>
              <a:ea typeface="HG正楷書体-PRO" pitchFamily="66" charset="-128"/>
            </a:rPr>
            <a:t>使</a:t>
          </a:r>
          <a:r>
            <a:rPr kumimoji="1" lang="ja-JP" altLang="en-US" sz="2000" b="1" baseline="0">
              <a:latin typeface="HG正楷書体-PRO" pitchFamily="66" charset="-128"/>
              <a:ea typeface="HG正楷書体-PRO" pitchFamily="66" charset="-128"/>
            </a:rPr>
            <a:t>  </a:t>
          </a:r>
          <a:r>
            <a:rPr kumimoji="1" lang="ja-JP" altLang="en-US" sz="2000" b="1">
              <a:latin typeface="HG正楷書体-PRO" pitchFamily="66" charset="-128"/>
              <a:ea typeface="HG正楷書体-PRO" pitchFamily="66" charset="-128"/>
            </a:rPr>
            <a:t>用  説  明</a:t>
          </a:r>
        </a:p>
      </xdr:txBody>
    </xdr:sp>
    <xdr:clientData/>
  </xdr:oneCellAnchor>
  <xdr:twoCellAnchor>
    <xdr:from>
      <xdr:col>8</xdr:col>
      <xdr:colOff>171450</xdr:colOff>
      <xdr:row>59</xdr:row>
      <xdr:rowOff>161925</xdr:rowOff>
    </xdr:from>
    <xdr:to>
      <xdr:col>9</xdr:col>
      <xdr:colOff>209550</xdr:colOff>
      <xdr:row>62</xdr:row>
      <xdr:rowOff>171450</xdr:rowOff>
    </xdr:to>
    <xdr:sp macro="" textlink="">
      <xdr:nvSpPr>
        <xdr:cNvPr id="25" name="メモ 24"/>
        <xdr:cNvSpPr/>
      </xdr:nvSpPr>
      <xdr:spPr>
        <a:xfrm>
          <a:off x="2219325" y="7067550"/>
          <a:ext cx="723900" cy="5810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8</xdr:col>
      <xdr:colOff>209550</xdr:colOff>
      <xdr:row>60</xdr:row>
      <xdr:rowOff>28575</xdr:rowOff>
    </xdr:from>
    <xdr:ext cx="651973" cy="459100"/>
    <xdr:sp macro="" textlink="">
      <xdr:nvSpPr>
        <xdr:cNvPr id="26" name="テキスト ボックス 25"/>
        <xdr:cNvSpPr txBox="1"/>
      </xdr:nvSpPr>
      <xdr:spPr>
        <a:xfrm>
          <a:off x="2257425" y="7124700"/>
          <a:ext cx="651973" cy="45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100">
              <a:latin typeface="HG正楷書体-PRO" pitchFamily="66" charset="-128"/>
              <a:ea typeface="HG正楷書体-PRO" pitchFamily="66" charset="-128"/>
            </a:rPr>
            <a:t>出納帳</a:t>
          </a:r>
          <a:endParaRPr kumimoji="1" lang="en-US" altLang="ja-JP" sz="1100">
            <a:latin typeface="HG正楷書体-PRO" pitchFamily="66" charset="-128"/>
            <a:ea typeface="HG正楷書体-PRO" pitchFamily="66" charset="-128"/>
          </a:endParaRPr>
        </a:p>
        <a:p>
          <a:r>
            <a:rPr kumimoji="1" lang="ja-JP" altLang="en-US" sz="1100">
              <a:latin typeface="HG正楷書体-PRO" pitchFamily="66" charset="-128"/>
              <a:ea typeface="HG正楷書体-PRO" pitchFamily="66" charset="-128"/>
            </a:rPr>
            <a:t>    １Ｐ</a:t>
          </a:r>
        </a:p>
      </xdr:txBody>
    </xdr:sp>
    <xdr:clientData/>
  </xdr:oneCellAnchor>
  <xdr:twoCellAnchor>
    <xdr:from>
      <xdr:col>8</xdr:col>
      <xdr:colOff>171450</xdr:colOff>
      <xdr:row>63</xdr:row>
      <xdr:rowOff>161925</xdr:rowOff>
    </xdr:from>
    <xdr:to>
      <xdr:col>9</xdr:col>
      <xdr:colOff>209550</xdr:colOff>
      <xdr:row>66</xdr:row>
      <xdr:rowOff>171450</xdr:rowOff>
    </xdr:to>
    <xdr:sp macro="" textlink="">
      <xdr:nvSpPr>
        <xdr:cNvPr id="27" name="メモ 26"/>
        <xdr:cNvSpPr/>
      </xdr:nvSpPr>
      <xdr:spPr>
        <a:xfrm>
          <a:off x="2219325" y="7829550"/>
          <a:ext cx="723900" cy="5810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8</xdr:col>
      <xdr:colOff>209550</xdr:colOff>
      <xdr:row>64</xdr:row>
      <xdr:rowOff>28575</xdr:rowOff>
    </xdr:from>
    <xdr:ext cx="607859" cy="459100"/>
    <xdr:sp macro="" textlink="">
      <xdr:nvSpPr>
        <xdr:cNvPr id="28" name="テキスト ボックス 27"/>
        <xdr:cNvSpPr txBox="1"/>
      </xdr:nvSpPr>
      <xdr:spPr>
        <a:xfrm>
          <a:off x="2257425" y="7886700"/>
          <a:ext cx="607859" cy="45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100">
              <a:latin typeface="HG正楷書体-PRO" pitchFamily="66" charset="-128"/>
              <a:ea typeface="HG正楷書体-PRO" pitchFamily="66" charset="-128"/>
            </a:rPr>
            <a:t>出納帳</a:t>
          </a:r>
          <a:endParaRPr kumimoji="1" lang="en-US" altLang="ja-JP" sz="1100">
            <a:latin typeface="HG正楷書体-PRO" pitchFamily="66" charset="-128"/>
            <a:ea typeface="HG正楷書体-PRO" pitchFamily="66" charset="-128"/>
          </a:endParaRPr>
        </a:p>
        <a:p>
          <a:r>
            <a:rPr kumimoji="1" lang="ja-JP" altLang="en-US" sz="1100">
              <a:latin typeface="HG正楷書体-PRO" pitchFamily="66" charset="-128"/>
              <a:ea typeface="HG正楷書体-PRO" pitchFamily="66" charset="-128"/>
            </a:rPr>
            <a:t>    </a:t>
          </a:r>
          <a:r>
            <a:rPr kumimoji="1" lang="en-US" altLang="ja-JP" sz="1100">
              <a:latin typeface="HG正楷書体-PRO" pitchFamily="66" charset="-128"/>
              <a:ea typeface="HG正楷書体-PRO" pitchFamily="66" charset="-128"/>
            </a:rPr>
            <a:t>2</a:t>
          </a:r>
          <a:r>
            <a:rPr kumimoji="1" lang="ja-JP" altLang="en-US" sz="1100">
              <a:latin typeface="HG正楷書体-PRO" pitchFamily="66" charset="-128"/>
              <a:ea typeface="HG正楷書体-PRO" pitchFamily="66" charset="-128"/>
            </a:rPr>
            <a:t>Ｐ</a:t>
          </a:r>
        </a:p>
      </xdr:txBody>
    </xdr:sp>
    <xdr:clientData/>
  </xdr:oneCellAnchor>
  <xdr:twoCellAnchor>
    <xdr:from>
      <xdr:col>9</xdr:col>
      <xdr:colOff>428625</xdr:colOff>
      <xdr:row>59</xdr:row>
      <xdr:rowOff>161925</xdr:rowOff>
    </xdr:from>
    <xdr:to>
      <xdr:col>10</xdr:col>
      <xdr:colOff>466725</xdr:colOff>
      <xdr:row>62</xdr:row>
      <xdr:rowOff>171450</xdr:rowOff>
    </xdr:to>
    <xdr:sp macro="" textlink="">
      <xdr:nvSpPr>
        <xdr:cNvPr id="29" name="メモ 28"/>
        <xdr:cNvSpPr/>
      </xdr:nvSpPr>
      <xdr:spPr>
        <a:xfrm>
          <a:off x="3162300" y="7067550"/>
          <a:ext cx="723900" cy="5810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9</xdr:col>
      <xdr:colOff>419100</xdr:colOff>
      <xdr:row>60</xdr:row>
      <xdr:rowOff>28575</xdr:rowOff>
    </xdr:from>
    <xdr:ext cx="762000" cy="459100"/>
    <xdr:sp macro="" textlink="">
      <xdr:nvSpPr>
        <xdr:cNvPr id="30" name="テキスト ボックス 29"/>
        <xdr:cNvSpPr txBox="1"/>
      </xdr:nvSpPr>
      <xdr:spPr>
        <a:xfrm>
          <a:off x="3152775" y="7124700"/>
          <a:ext cx="762000" cy="459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kumimoji="1" lang="ja-JP" altLang="en-US" sz="1100">
              <a:latin typeface="HG正楷書体-PRO" pitchFamily="66" charset="-128"/>
              <a:ea typeface="HG正楷書体-PRO" pitchFamily="66" charset="-128"/>
            </a:rPr>
            <a:t>普通元帳</a:t>
          </a:r>
          <a:endParaRPr kumimoji="1" lang="en-US" altLang="ja-JP" sz="1100">
            <a:latin typeface="HG正楷書体-PRO" pitchFamily="66" charset="-128"/>
            <a:ea typeface="HG正楷書体-PRO" pitchFamily="66" charset="-128"/>
          </a:endParaRPr>
        </a:p>
        <a:p>
          <a:r>
            <a:rPr kumimoji="1" lang="ja-JP" altLang="en-US" sz="1100">
              <a:latin typeface="HG正楷書体-PRO" pitchFamily="66" charset="-128"/>
              <a:ea typeface="HG正楷書体-PRO" pitchFamily="66" charset="-128"/>
            </a:rPr>
            <a:t>   №１</a:t>
          </a:r>
        </a:p>
      </xdr:txBody>
    </xdr:sp>
    <xdr:clientData/>
  </xdr:oneCellAnchor>
  <xdr:twoCellAnchor>
    <xdr:from>
      <xdr:col>9</xdr:col>
      <xdr:colOff>447675</xdr:colOff>
      <xdr:row>63</xdr:row>
      <xdr:rowOff>161925</xdr:rowOff>
    </xdr:from>
    <xdr:to>
      <xdr:col>10</xdr:col>
      <xdr:colOff>485775</xdr:colOff>
      <xdr:row>65</xdr:row>
      <xdr:rowOff>57150</xdr:rowOff>
    </xdr:to>
    <xdr:sp macro="" textlink="">
      <xdr:nvSpPr>
        <xdr:cNvPr id="31" name="メモ 30"/>
        <xdr:cNvSpPr/>
      </xdr:nvSpPr>
      <xdr:spPr>
        <a:xfrm>
          <a:off x="3181350" y="7829550"/>
          <a:ext cx="723900" cy="2762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9</xdr:col>
      <xdr:colOff>419100</xdr:colOff>
      <xdr:row>63</xdr:row>
      <xdr:rowOff>180976</xdr:rowOff>
    </xdr:from>
    <xdr:ext cx="825867" cy="228600"/>
    <xdr:sp macro="" textlink="">
      <xdr:nvSpPr>
        <xdr:cNvPr id="32" name="テキスト ボックス 31"/>
        <xdr:cNvSpPr txBox="1"/>
      </xdr:nvSpPr>
      <xdr:spPr>
        <a:xfrm>
          <a:off x="3152775" y="7848601"/>
          <a:ext cx="825867" cy="228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kumimoji="1" lang="ja-JP" altLang="en-US" sz="1000">
              <a:latin typeface="HG正楷書体-PRO" pitchFamily="66" charset="-128"/>
              <a:ea typeface="HG正楷書体-PRO" pitchFamily="66" charset="-128"/>
            </a:rPr>
            <a:t>普通元帳２</a:t>
          </a:r>
          <a:endParaRPr kumimoji="1" lang="en-US" altLang="ja-JP" sz="1000">
            <a:latin typeface="HG正楷書体-PRO" pitchFamily="66" charset="-128"/>
            <a:ea typeface="HG正楷書体-PRO" pitchFamily="66" charset="-128"/>
          </a:endParaRPr>
        </a:p>
        <a:p>
          <a:r>
            <a:rPr kumimoji="1" lang="ja-JP" altLang="en-US" sz="1100" baseline="0">
              <a:latin typeface="HG正楷書体-PRO" pitchFamily="66" charset="-128"/>
              <a:ea typeface="HG正楷書体-PRO" pitchFamily="66" charset="-128"/>
            </a:rPr>
            <a:t> </a:t>
          </a:r>
          <a:endParaRPr kumimoji="1" lang="ja-JP" altLang="en-US" sz="1100">
            <a:latin typeface="HG正楷書体-PRO" pitchFamily="66" charset="-128"/>
            <a:ea typeface="HG正楷書体-PRO" pitchFamily="66" charset="-128"/>
          </a:endParaRPr>
        </a:p>
      </xdr:txBody>
    </xdr:sp>
    <xdr:clientData/>
  </xdr:oneCellAnchor>
  <xdr:twoCellAnchor>
    <xdr:from>
      <xdr:col>11</xdr:col>
      <xdr:colOff>19049</xdr:colOff>
      <xdr:row>206</xdr:row>
      <xdr:rowOff>23816</xdr:rowOff>
    </xdr:from>
    <xdr:to>
      <xdr:col>11</xdr:col>
      <xdr:colOff>295273</xdr:colOff>
      <xdr:row>207</xdr:row>
      <xdr:rowOff>47629</xdr:rowOff>
    </xdr:to>
    <xdr:sp macro="" textlink="">
      <xdr:nvSpPr>
        <xdr:cNvPr id="33" name="ストライプ矢印 32"/>
        <xdr:cNvSpPr/>
      </xdr:nvSpPr>
      <xdr:spPr>
        <a:xfrm rot="5400000">
          <a:off x="4155279" y="28377361"/>
          <a:ext cx="214313" cy="276224"/>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9</xdr:col>
      <xdr:colOff>447675</xdr:colOff>
      <xdr:row>65</xdr:row>
      <xdr:rowOff>123825</xdr:rowOff>
    </xdr:from>
    <xdr:to>
      <xdr:col>10</xdr:col>
      <xdr:colOff>485775</xdr:colOff>
      <xdr:row>67</xdr:row>
      <xdr:rowOff>19050</xdr:rowOff>
    </xdr:to>
    <xdr:sp macro="" textlink="">
      <xdr:nvSpPr>
        <xdr:cNvPr id="34" name="メモ 33"/>
        <xdr:cNvSpPr/>
      </xdr:nvSpPr>
      <xdr:spPr>
        <a:xfrm>
          <a:off x="3181350" y="8172450"/>
          <a:ext cx="723900" cy="276225"/>
        </a:xfrm>
        <a:prstGeom prst="foldedCorner">
          <a:avLst/>
        </a:prstGeom>
        <a:no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9</xdr:col>
      <xdr:colOff>476250</xdr:colOff>
      <xdr:row>65</xdr:row>
      <xdr:rowOff>142875</xdr:rowOff>
    </xdr:from>
    <xdr:ext cx="752475" cy="209550"/>
    <xdr:sp macro="" textlink="">
      <xdr:nvSpPr>
        <xdr:cNvPr id="35" name="テキスト ボックス 34"/>
        <xdr:cNvSpPr txBox="1"/>
      </xdr:nvSpPr>
      <xdr:spPr>
        <a:xfrm>
          <a:off x="3209925" y="8191500"/>
          <a:ext cx="752475" cy="2095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noAutofit/>
        </a:bodyPr>
        <a:lstStyle/>
        <a:p>
          <a:r>
            <a:rPr kumimoji="1" lang="ja-JP" altLang="en-US" sz="1000">
              <a:latin typeface="HG正楷書体-PRO" pitchFamily="66" charset="-128"/>
              <a:ea typeface="HG正楷書体-PRO" pitchFamily="66" charset="-128"/>
            </a:rPr>
            <a:t>当座元帳</a:t>
          </a:r>
          <a:endParaRPr kumimoji="1" lang="en-US" altLang="ja-JP" sz="1000">
            <a:latin typeface="HG正楷書体-PRO" pitchFamily="66" charset="-128"/>
            <a:ea typeface="HG正楷書体-PRO" pitchFamily="66" charset="-128"/>
          </a:endParaRPr>
        </a:p>
      </xdr:txBody>
    </xdr:sp>
    <xdr:clientData/>
  </xdr:oneCellAnchor>
  <xdr:twoCellAnchor>
    <xdr:from>
      <xdr:col>1</xdr:col>
      <xdr:colOff>0</xdr:colOff>
      <xdr:row>114</xdr:row>
      <xdr:rowOff>0</xdr:rowOff>
    </xdr:from>
    <xdr:to>
      <xdr:col>6</xdr:col>
      <xdr:colOff>123825</xdr:colOff>
      <xdr:row>117</xdr:row>
      <xdr:rowOff>180975</xdr:rowOff>
    </xdr:to>
    <xdr:sp macro="" textlink="">
      <xdr:nvSpPr>
        <xdr:cNvPr id="36" name="フローチャート : 複数書類 35"/>
        <xdr:cNvSpPr/>
      </xdr:nvSpPr>
      <xdr:spPr>
        <a:xfrm>
          <a:off x="161925" y="17754600"/>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19049</xdr:colOff>
      <xdr:row>114</xdr:row>
      <xdr:rowOff>180975</xdr:rowOff>
    </xdr:from>
    <xdr:to>
      <xdr:col>6</xdr:col>
      <xdr:colOff>76200</xdr:colOff>
      <xdr:row>116</xdr:row>
      <xdr:rowOff>85725</xdr:rowOff>
    </xdr:to>
    <xdr:sp macro="" textlink="">
      <xdr:nvSpPr>
        <xdr:cNvPr id="38" name="テキスト ボックス 37"/>
        <xdr:cNvSpPr txBox="1"/>
      </xdr:nvSpPr>
      <xdr:spPr>
        <a:xfrm>
          <a:off x="180974" y="17935575"/>
          <a:ext cx="1057276"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200">
              <a:latin typeface="HG正楷書体-PRO" pitchFamily="66" charset="-128"/>
              <a:ea typeface="HG正楷書体-PRO" pitchFamily="66" charset="-128"/>
            </a:rPr>
            <a:t>受手記入帳</a:t>
          </a:r>
        </a:p>
      </xdr:txBody>
    </xdr:sp>
    <xdr:clientData/>
  </xdr:twoCellAnchor>
  <xdr:twoCellAnchor>
    <xdr:from>
      <xdr:col>3</xdr:col>
      <xdr:colOff>95248</xdr:colOff>
      <xdr:row>119</xdr:row>
      <xdr:rowOff>152400</xdr:rowOff>
    </xdr:from>
    <xdr:to>
      <xdr:col>5</xdr:col>
      <xdr:colOff>28573</xdr:colOff>
      <xdr:row>141</xdr:row>
      <xdr:rowOff>47627</xdr:rowOff>
    </xdr:to>
    <xdr:sp macro="" textlink="">
      <xdr:nvSpPr>
        <xdr:cNvPr id="39" name="ストライプ矢印 38"/>
        <xdr:cNvSpPr/>
      </xdr:nvSpPr>
      <xdr:spPr>
        <a:xfrm rot="5400000">
          <a:off x="-1219203" y="20735926"/>
          <a:ext cx="4086227" cy="333375"/>
        </a:xfrm>
        <a:prstGeom prst="stripedRightArrow">
          <a:avLst/>
        </a:prstGeom>
        <a:solidFill>
          <a:srgbClr val="00B050"/>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0</xdr:colOff>
      <xdr:row>220</xdr:row>
      <xdr:rowOff>0</xdr:rowOff>
    </xdr:from>
    <xdr:to>
      <xdr:col>6</xdr:col>
      <xdr:colOff>123825</xdr:colOff>
      <xdr:row>224</xdr:row>
      <xdr:rowOff>47625</xdr:rowOff>
    </xdr:to>
    <xdr:sp macro="" textlink="">
      <xdr:nvSpPr>
        <xdr:cNvPr id="40" name="フローチャート : 複数書類 39"/>
        <xdr:cNvSpPr/>
      </xdr:nvSpPr>
      <xdr:spPr>
        <a:xfrm>
          <a:off x="161925" y="39776400"/>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0</xdr:colOff>
      <xdr:row>228</xdr:row>
      <xdr:rowOff>0</xdr:rowOff>
    </xdr:from>
    <xdr:to>
      <xdr:col>6</xdr:col>
      <xdr:colOff>123825</xdr:colOff>
      <xdr:row>232</xdr:row>
      <xdr:rowOff>66675</xdr:rowOff>
    </xdr:to>
    <xdr:sp macro="" textlink="">
      <xdr:nvSpPr>
        <xdr:cNvPr id="41" name="フローチャート : 複数書類 40"/>
        <xdr:cNvSpPr/>
      </xdr:nvSpPr>
      <xdr:spPr>
        <a:xfrm>
          <a:off x="161925" y="40824150"/>
          <a:ext cx="1123950" cy="752475"/>
        </a:xfrm>
        <a:prstGeom prst="flowChartMultidocument">
          <a:avLst/>
        </a:prstGeom>
        <a:solidFill>
          <a:schemeClr val="tx2">
            <a:lumMod val="40000"/>
            <a:lumOff val="60000"/>
          </a:schemeClr>
        </a:solidFill>
        <a:ln w="9525">
          <a:solidFill>
            <a:schemeClr val="accent1">
              <a:shade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1</xdr:col>
      <xdr:colOff>142875</xdr:colOff>
      <xdr:row>220</xdr:row>
      <xdr:rowOff>180975</xdr:rowOff>
    </xdr:from>
    <xdr:to>
      <xdr:col>5</xdr:col>
      <xdr:colOff>114300</xdr:colOff>
      <xdr:row>222</xdr:row>
      <xdr:rowOff>104775</xdr:rowOff>
    </xdr:to>
    <xdr:sp macro="" textlink="">
      <xdr:nvSpPr>
        <xdr:cNvPr id="42" name="テキスト ボックス 41"/>
        <xdr:cNvSpPr txBox="1"/>
      </xdr:nvSpPr>
      <xdr:spPr>
        <a:xfrm>
          <a:off x="304800" y="39957375"/>
          <a:ext cx="77152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200">
              <a:latin typeface="HG正楷書体-PRO" pitchFamily="66" charset="-128"/>
              <a:ea typeface="HG正楷書体-PRO" pitchFamily="66" charset="-128"/>
            </a:rPr>
            <a:t>未払金</a:t>
          </a:r>
        </a:p>
      </xdr:txBody>
    </xdr:sp>
    <xdr:clientData/>
  </xdr:twoCellAnchor>
  <xdr:twoCellAnchor>
    <xdr:from>
      <xdr:col>1</xdr:col>
      <xdr:colOff>95250</xdr:colOff>
      <xdr:row>229</xdr:row>
      <xdr:rowOff>28575</xdr:rowOff>
    </xdr:from>
    <xdr:to>
      <xdr:col>6</xdr:col>
      <xdr:colOff>0</xdr:colOff>
      <xdr:row>230</xdr:row>
      <xdr:rowOff>142875</xdr:rowOff>
    </xdr:to>
    <xdr:sp macro="" textlink="">
      <xdr:nvSpPr>
        <xdr:cNvPr id="43" name="テキスト ボックス 42"/>
        <xdr:cNvSpPr txBox="1"/>
      </xdr:nvSpPr>
      <xdr:spPr>
        <a:xfrm>
          <a:off x="257175" y="41024175"/>
          <a:ext cx="904875" cy="285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200">
              <a:latin typeface="HG正楷書体-PRO" pitchFamily="66" charset="-128"/>
              <a:ea typeface="HG正楷書体-PRO" pitchFamily="66" charset="-128"/>
            </a:rPr>
            <a:t>決算調整</a:t>
          </a:r>
        </a:p>
      </xdr:txBody>
    </xdr:sp>
    <xdr:clientData/>
  </xdr:twoCellAnchor>
  <xdr:twoCellAnchor>
    <xdr:from>
      <xdr:col>17</xdr:col>
      <xdr:colOff>0</xdr:colOff>
      <xdr:row>1</xdr:row>
      <xdr:rowOff>200025</xdr:rowOff>
    </xdr:from>
    <xdr:to>
      <xdr:col>21</xdr:col>
      <xdr:colOff>676275</xdr:colOff>
      <xdr:row>7</xdr:row>
      <xdr:rowOff>123825</xdr:rowOff>
    </xdr:to>
    <xdr:sp macro="" textlink="">
      <xdr:nvSpPr>
        <xdr:cNvPr id="45" name="テキスト ボックス 44"/>
        <xdr:cNvSpPr txBox="1"/>
      </xdr:nvSpPr>
      <xdr:spPr>
        <a:xfrm>
          <a:off x="7629525" y="371475"/>
          <a:ext cx="3419475" cy="1057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100"/>
            <a:t>このワークシートは</a:t>
          </a:r>
          <a:r>
            <a:rPr kumimoji="1" lang="en-US" altLang="ja-JP" sz="1100"/>
            <a:t>『</a:t>
          </a:r>
          <a:r>
            <a:rPr kumimoji="1" lang="ja-JP" altLang="en-US" sz="1100"/>
            <a:t>サンプル</a:t>
          </a:r>
          <a:r>
            <a:rPr kumimoji="1" lang="en-US" altLang="ja-JP" sz="1100"/>
            <a:t>』</a:t>
          </a:r>
          <a:r>
            <a:rPr kumimoji="1" lang="ja-JP" altLang="en-US" sz="1100"/>
            <a:t>ですので、ほぼ全ての数式と２月以降の入力シートは抹消しています。</a:t>
          </a:r>
          <a:endParaRPr kumimoji="1" lang="en-US" altLang="ja-JP" sz="1100"/>
        </a:p>
        <a:p>
          <a:r>
            <a:rPr kumimoji="1" lang="ja-JP" altLang="en-US" sz="1100"/>
            <a:t>　実際のワークシートでは残高計算は自動で行われた上、各月の入力事項は月次決算や決算に自動集計されます（売上・仕入その他のシートも同様です）。</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14</xdr:col>
      <xdr:colOff>119583</xdr:colOff>
      <xdr:row>25</xdr:row>
      <xdr:rowOff>123200</xdr:rowOff>
    </xdr:from>
    <xdr:to>
      <xdr:col>14</xdr:col>
      <xdr:colOff>363297</xdr:colOff>
      <xdr:row>26</xdr:row>
      <xdr:rowOff>127796</xdr:rowOff>
    </xdr:to>
    <xdr:sp macro="" textlink="">
      <xdr:nvSpPr>
        <xdr:cNvPr id="2" name="右矢印 1"/>
        <xdr:cNvSpPr/>
      </xdr:nvSpPr>
      <xdr:spPr>
        <a:xfrm rot="14071811">
          <a:off x="8778304" y="3237379"/>
          <a:ext cx="204621" cy="243714"/>
        </a:xfrm>
        <a:prstGeom prst="rightArrow">
          <a:avLst/>
        </a:prstGeom>
        <a:noFill/>
        <a:ln w="952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66675</xdr:colOff>
      <xdr:row>0</xdr:row>
      <xdr:rowOff>161925</xdr:rowOff>
    </xdr:from>
    <xdr:to>
      <xdr:col>5</xdr:col>
      <xdr:colOff>514350</xdr:colOff>
      <xdr:row>4</xdr:row>
      <xdr:rowOff>19050</xdr:rowOff>
    </xdr:to>
    <xdr:sp macro="" textlink="">
      <xdr:nvSpPr>
        <xdr:cNvPr id="4" name="横巻き 3"/>
        <xdr:cNvSpPr/>
      </xdr:nvSpPr>
      <xdr:spPr>
        <a:xfrm>
          <a:off x="304800" y="161925"/>
          <a:ext cx="2390775" cy="609600"/>
        </a:xfrm>
        <a:prstGeom prst="horizontalScroll">
          <a:avLst/>
        </a:prstGeom>
        <a:solidFill>
          <a:schemeClr val="accent1">
            <a:lumMod val="40000"/>
            <a:lumOff val="60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oneCellAnchor>
    <xdr:from>
      <xdr:col>2</xdr:col>
      <xdr:colOff>47625</xdr:colOff>
      <xdr:row>1</xdr:row>
      <xdr:rowOff>114300</xdr:rowOff>
    </xdr:from>
    <xdr:ext cx="1620957" cy="359073"/>
    <xdr:sp macro="" textlink="">
      <xdr:nvSpPr>
        <xdr:cNvPr id="3" name="テキスト ボックス 2"/>
        <xdr:cNvSpPr txBox="1"/>
      </xdr:nvSpPr>
      <xdr:spPr>
        <a:xfrm>
          <a:off x="600075" y="285750"/>
          <a:ext cx="1620957" cy="3590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none" rtlCol="0" anchor="t">
          <a:spAutoFit/>
        </a:bodyPr>
        <a:lstStyle/>
        <a:p>
          <a:r>
            <a:rPr kumimoji="1" lang="ja-JP" altLang="en-US" sz="1600" b="1">
              <a:latin typeface="HG正楷書体-PRO" pitchFamily="66" charset="-128"/>
              <a:ea typeface="HG正楷書体-PRO" pitchFamily="66" charset="-128"/>
            </a:rPr>
            <a:t>期首設定シート</a:t>
          </a:r>
          <a:endParaRPr kumimoji="1" lang="en-US" altLang="ja-JP" sz="1600" b="1">
            <a:latin typeface="HG正楷書体-PRO" pitchFamily="66" charset="-128"/>
            <a:ea typeface="HG正楷書体-PRO" pitchFamily="66"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3</xdr:col>
      <xdr:colOff>276225</xdr:colOff>
      <xdr:row>6</xdr:row>
      <xdr:rowOff>123825</xdr:rowOff>
    </xdr:from>
    <xdr:to>
      <xdr:col>7</xdr:col>
      <xdr:colOff>123825</xdr:colOff>
      <xdr:row>13</xdr:row>
      <xdr:rowOff>0</xdr:rowOff>
    </xdr:to>
    <xdr:sp macro="" textlink="">
      <xdr:nvSpPr>
        <xdr:cNvPr id="3" name="メモ 2"/>
        <xdr:cNvSpPr/>
      </xdr:nvSpPr>
      <xdr:spPr>
        <a:xfrm>
          <a:off x="1714500" y="1257300"/>
          <a:ext cx="3657600" cy="1276350"/>
        </a:xfrm>
        <a:prstGeom prst="foldedCorner">
          <a:avLst/>
        </a:prstGeom>
        <a:solidFill>
          <a:schemeClr val="bg1"/>
        </a:solidFill>
        <a:ln w="127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100"/>
        </a:p>
      </xdr:txBody>
    </xdr:sp>
    <xdr:clientData/>
  </xdr:twoCellAnchor>
  <xdr:twoCellAnchor>
    <xdr:from>
      <xdr:col>3</xdr:col>
      <xdr:colOff>390525</xdr:colOff>
      <xdr:row>7</xdr:row>
      <xdr:rowOff>19050</xdr:rowOff>
    </xdr:from>
    <xdr:to>
      <xdr:col>7</xdr:col>
      <xdr:colOff>0</xdr:colOff>
      <xdr:row>12</xdr:row>
      <xdr:rowOff>76200</xdr:rowOff>
    </xdr:to>
    <xdr:sp macro="" textlink="">
      <xdr:nvSpPr>
        <xdr:cNvPr id="2" name="テキスト ボックス 1"/>
        <xdr:cNvSpPr txBox="1"/>
      </xdr:nvSpPr>
      <xdr:spPr>
        <a:xfrm>
          <a:off x="1828800" y="1352550"/>
          <a:ext cx="3419475" cy="10572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kumimoji="1" lang="ja-JP" altLang="en-US" sz="1100"/>
            <a:t>このワークシートは</a:t>
          </a:r>
          <a:r>
            <a:rPr kumimoji="1" lang="en-US" altLang="ja-JP" sz="1100"/>
            <a:t>『</a:t>
          </a:r>
          <a:r>
            <a:rPr kumimoji="1" lang="ja-JP" altLang="en-US" sz="1100"/>
            <a:t>サンプル</a:t>
          </a:r>
          <a:r>
            <a:rPr kumimoji="1" lang="en-US" altLang="ja-JP" sz="1100"/>
            <a:t>』</a:t>
          </a:r>
          <a:r>
            <a:rPr kumimoji="1" lang="ja-JP" altLang="en-US" sz="1100"/>
            <a:t>ですので、ほぼ全ての数式と２月以降の入力シートは抹消しています。</a:t>
          </a:r>
          <a:endParaRPr kumimoji="1" lang="en-US" altLang="ja-JP" sz="1100"/>
        </a:p>
        <a:p>
          <a:r>
            <a:rPr kumimoji="1" lang="ja-JP" altLang="en-US" sz="1100"/>
            <a:t>　実際のワークシートでは残高計算は自動で行われた上、各月の入力事項は月次決算や決算に自動集計されます（売上・仕入その他のシートも同様です）。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12.bin"/><Relationship Id="rId5" Type="http://schemas.openxmlformats.org/officeDocument/2006/relationships/ctrlProp" Target="../ctrlProps/ctrlProp2.xml"/><Relationship Id="rId4" Type="http://schemas.openxmlformats.org/officeDocument/2006/relationships/ctrlProp" Target="../ctrlProps/ctrlProp1.xml"/></Relationships>
</file>

<file path=xl/worksheets/sheet1.xml><?xml version="1.0" encoding="utf-8"?>
<worksheet xmlns="http://schemas.openxmlformats.org/spreadsheetml/2006/main" xmlns:r="http://schemas.openxmlformats.org/officeDocument/2006/relationships">
  <sheetPr codeName="Sheet2">
    <tabColor rgb="FFFFC000"/>
  </sheetPr>
  <dimension ref="A1:R266"/>
  <sheetViews>
    <sheetView tabSelected="1" zoomScaleNormal="100" workbookViewId="0">
      <selection activeCell="J2" sqref="J2:O2"/>
    </sheetView>
  </sheetViews>
  <sheetFormatPr defaultRowHeight="13.5"/>
  <cols>
    <col min="1" max="1" width="2.125" style="14" customWidth="1"/>
    <col min="2" max="7" width="2.625" style="14" customWidth="1"/>
    <col min="8" max="16" width="9" style="14"/>
    <col min="17" max="17" width="1.25" style="14" customWidth="1"/>
    <col min="18" max="16384" width="9" style="14"/>
  </cols>
  <sheetData>
    <row r="1" spans="1:18">
      <c r="A1" s="215"/>
      <c r="B1" s="215"/>
      <c r="C1" s="215"/>
      <c r="D1" s="215"/>
      <c r="E1" s="215"/>
      <c r="F1" s="215"/>
      <c r="G1" s="215"/>
      <c r="H1" s="215"/>
      <c r="I1" s="215"/>
      <c r="J1" s="215"/>
      <c r="K1" s="215"/>
      <c r="L1" s="215"/>
      <c r="M1" s="215"/>
      <c r="N1" s="215"/>
      <c r="O1" s="215"/>
      <c r="P1" s="215"/>
      <c r="Q1" s="215"/>
    </row>
    <row r="2" spans="1:18" ht="21" customHeight="1">
      <c r="A2" s="215"/>
      <c r="B2" s="216"/>
      <c r="C2" s="215"/>
      <c r="D2" s="215"/>
      <c r="E2" s="215"/>
      <c r="F2" s="215"/>
      <c r="G2" s="215"/>
      <c r="H2" s="215"/>
      <c r="I2" s="215"/>
      <c r="J2" s="983" t="s">
        <v>585</v>
      </c>
      <c r="K2" s="983"/>
      <c r="L2" s="983"/>
      <c r="M2" s="983"/>
      <c r="N2" s="983"/>
      <c r="O2" s="983"/>
      <c r="P2" s="215"/>
      <c r="Q2" s="215"/>
    </row>
    <row r="3" spans="1:18" ht="8.25" customHeight="1">
      <c r="A3" s="215"/>
      <c r="B3" s="215"/>
      <c r="C3" s="215"/>
      <c r="D3" s="215"/>
      <c r="E3" s="215"/>
      <c r="F3" s="215"/>
      <c r="G3" s="215"/>
      <c r="H3" s="215"/>
      <c r="I3" s="215"/>
      <c r="J3" s="215"/>
      <c r="K3" s="215"/>
      <c r="L3" s="215"/>
      <c r="M3" s="215"/>
      <c r="N3" s="215"/>
      <c r="O3" s="215"/>
      <c r="P3" s="215"/>
      <c r="Q3" s="215"/>
    </row>
    <row r="4" spans="1:18" ht="15" customHeight="1">
      <c r="A4" s="215"/>
      <c r="B4" s="215" t="s">
        <v>553</v>
      </c>
      <c r="C4" s="215"/>
      <c r="D4" s="215"/>
      <c r="E4" s="215"/>
      <c r="F4" s="215"/>
      <c r="G4" s="215"/>
      <c r="H4" s="215"/>
      <c r="I4" s="215"/>
      <c r="J4" s="215"/>
      <c r="K4" s="215"/>
      <c r="L4" s="215"/>
      <c r="M4" s="215"/>
      <c r="N4" s="215"/>
      <c r="O4" s="215"/>
      <c r="P4" s="215"/>
      <c r="Q4" s="215"/>
      <c r="R4" s="1401"/>
    </row>
    <row r="5" spans="1:18" ht="15" customHeight="1">
      <c r="A5" s="215"/>
      <c r="B5" s="215" t="s">
        <v>555</v>
      </c>
      <c r="C5" s="215"/>
      <c r="D5" s="215"/>
      <c r="E5" s="215"/>
      <c r="F5" s="215"/>
      <c r="G5" s="215"/>
      <c r="H5" s="215"/>
      <c r="I5" s="215"/>
      <c r="J5" s="215"/>
      <c r="K5" s="215"/>
      <c r="L5" s="215"/>
      <c r="M5" s="215"/>
      <c r="N5" s="215"/>
      <c r="O5" s="215"/>
      <c r="P5" s="215"/>
      <c r="Q5" s="215"/>
      <c r="R5" s="1401"/>
    </row>
    <row r="6" spans="1:18" ht="15" customHeight="1">
      <c r="A6" s="215"/>
      <c r="B6" s="215" t="s">
        <v>554</v>
      </c>
      <c r="C6" s="215"/>
      <c r="D6" s="215"/>
      <c r="E6" s="215"/>
      <c r="F6" s="215"/>
      <c r="G6" s="215"/>
      <c r="H6" s="215"/>
      <c r="I6" s="215"/>
      <c r="J6" s="215"/>
      <c r="K6" s="215"/>
      <c r="L6" s="215"/>
      <c r="M6" s="215"/>
      <c r="N6" s="215"/>
      <c r="O6" s="215"/>
      <c r="P6" s="215"/>
      <c r="Q6" s="215"/>
    </row>
    <row r="7" spans="1:18" ht="15" customHeight="1">
      <c r="A7" s="215"/>
      <c r="B7" s="215" t="s">
        <v>586</v>
      </c>
      <c r="C7" s="215"/>
      <c r="D7" s="215"/>
      <c r="E7" s="215"/>
      <c r="F7" s="215"/>
      <c r="G7" s="215"/>
      <c r="H7" s="215"/>
      <c r="I7" s="215"/>
      <c r="J7" s="215"/>
      <c r="K7" s="215"/>
      <c r="L7" s="215"/>
      <c r="M7" s="215"/>
      <c r="N7" s="215"/>
      <c r="O7" s="215"/>
      <c r="P7" s="215"/>
      <c r="Q7" s="215"/>
    </row>
    <row r="8" spans="1:18" ht="15" customHeight="1">
      <c r="A8" s="215"/>
      <c r="B8" s="215" t="s">
        <v>587</v>
      </c>
      <c r="C8" s="215"/>
      <c r="D8" s="215"/>
      <c r="E8" s="215"/>
      <c r="F8" s="215"/>
      <c r="G8" s="215"/>
      <c r="H8" s="215"/>
      <c r="I8" s="215"/>
      <c r="J8" s="215"/>
      <c r="K8" s="215"/>
      <c r="L8" s="215"/>
      <c r="M8" s="215"/>
      <c r="N8" s="215"/>
      <c r="O8" s="215"/>
      <c r="P8" s="215"/>
      <c r="Q8" s="215"/>
    </row>
    <row r="9" spans="1:18" ht="15" customHeight="1">
      <c r="A9" s="215"/>
      <c r="B9" s="215"/>
      <c r="C9" s="215"/>
      <c r="D9" s="215"/>
      <c r="E9" s="215"/>
      <c r="F9" s="215"/>
      <c r="G9" s="215"/>
      <c r="H9" s="215"/>
      <c r="I9" s="215"/>
      <c r="J9" s="215"/>
      <c r="K9" s="215"/>
      <c r="L9" s="215"/>
      <c r="M9" s="215"/>
      <c r="N9" s="215"/>
      <c r="O9" s="215"/>
      <c r="P9" s="215"/>
      <c r="Q9" s="215"/>
    </row>
    <row r="10" spans="1:18" ht="15" customHeight="1">
      <c r="A10" s="215"/>
      <c r="B10" s="215"/>
      <c r="C10" s="215"/>
      <c r="D10" s="215"/>
      <c r="E10" s="215"/>
      <c r="F10" s="215"/>
      <c r="G10" s="215"/>
      <c r="H10" s="215"/>
      <c r="I10" s="215"/>
      <c r="J10" s="215"/>
      <c r="K10" s="215"/>
      <c r="L10" s="215"/>
      <c r="M10" s="215"/>
      <c r="N10" s="215"/>
      <c r="O10" s="215"/>
      <c r="P10" s="215"/>
      <c r="Q10" s="215"/>
    </row>
    <row r="11" spans="1:18" ht="15" customHeight="1">
      <c r="A11" s="215"/>
      <c r="B11" s="215"/>
      <c r="C11" s="215"/>
      <c r="D11" s="215"/>
      <c r="E11" s="215"/>
      <c r="F11" s="215"/>
      <c r="G11" s="215"/>
      <c r="H11" s="215"/>
      <c r="I11" s="217"/>
      <c r="J11" s="215"/>
      <c r="K11" s="215"/>
      <c r="L11" s="215"/>
      <c r="M11" s="215"/>
      <c r="N11" s="215"/>
      <c r="O11" s="215"/>
      <c r="P11" s="215"/>
      <c r="Q11" s="215"/>
    </row>
    <row r="12" spans="1:18" ht="15" customHeight="1">
      <c r="A12" s="215"/>
      <c r="B12" s="215"/>
      <c r="C12" s="215"/>
      <c r="D12" s="215"/>
      <c r="E12" s="215"/>
      <c r="F12" s="215"/>
      <c r="G12" s="215"/>
      <c r="H12" s="215"/>
      <c r="I12" s="215"/>
      <c r="J12" s="215"/>
      <c r="K12" s="215"/>
      <c r="L12" s="215"/>
      <c r="M12" s="215"/>
      <c r="N12" s="215"/>
      <c r="O12" s="215"/>
      <c r="P12" s="215"/>
      <c r="Q12" s="215"/>
    </row>
    <row r="13" spans="1:18" ht="15" customHeight="1">
      <c r="A13" s="215"/>
      <c r="B13" s="215"/>
      <c r="C13" s="215"/>
      <c r="D13" s="215"/>
      <c r="E13" s="215"/>
      <c r="F13" s="215"/>
      <c r="G13" s="215"/>
      <c r="H13" s="215"/>
      <c r="I13" s="215"/>
      <c r="J13" s="215"/>
      <c r="K13" s="215"/>
      <c r="L13" s="215"/>
      <c r="M13" s="215"/>
      <c r="N13" s="215"/>
      <c r="O13" s="215"/>
      <c r="P13" s="215"/>
      <c r="Q13" s="215"/>
    </row>
    <row r="14" spans="1:18" ht="15" customHeight="1">
      <c r="A14" s="215"/>
      <c r="B14" s="215"/>
      <c r="C14" s="215"/>
      <c r="D14" s="215"/>
      <c r="E14" s="215"/>
      <c r="F14" s="215"/>
      <c r="G14" s="215"/>
      <c r="H14" s="215" t="s">
        <v>556</v>
      </c>
      <c r="I14" s="215"/>
      <c r="J14" s="215"/>
      <c r="K14" s="215"/>
      <c r="L14" s="215"/>
      <c r="M14" s="215"/>
      <c r="N14" s="215"/>
      <c r="O14" s="215"/>
      <c r="P14" s="215"/>
      <c r="Q14" s="215"/>
    </row>
    <row r="15" spans="1:18" ht="15" customHeight="1">
      <c r="A15" s="215"/>
      <c r="B15" s="215"/>
      <c r="C15" s="215"/>
      <c r="D15" s="215"/>
      <c r="E15" s="215"/>
      <c r="F15" s="215"/>
      <c r="G15" s="215"/>
      <c r="H15" s="215" t="s">
        <v>557</v>
      </c>
      <c r="I15" s="215"/>
      <c r="J15" s="215"/>
      <c r="K15" s="215"/>
      <c r="L15" s="215"/>
      <c r="M15" s="215"/>
      <c r="N15" s="215"/>
      <c r="O15" s="215"/>
      <c r="P15" s="215"/>
      <c r="Q15" s="215"/>
    </row>
    <row r="16" spans="1:18" ht="15" customHeight="1">
      <c r="A16" s="215"/>
      <c r="B16" s="215"/>
      <c r="C16" s="215"/>
      <c r="D16" s="215"/>
      <c r="E16" s="215"/>
      <c r="F16" s="215"/>
      <c r="G16" s="215"/>
      <c r="H16" s="215" t="s">
        <v>588</v>
      </c>
      <c r="I16" s="215"/>
      <c r="J16" s="215"/>
      <c r="K16" s="215"/>
      <c r="L16" s="215"/>
      <c r="M16" s="215"/>
      <c r="N16" s="215"/>
      <c r="O16" s="215"/>
      <c r="P16" s="215"/>
      <c r="Q16" s="215"/>
    </row>
    <row r="17" spans="1:17" ht="15" customHeight="1">
      <c r="A17" s="215"/>
      <c r="B17" s="215"/>
      <c r="C17" s="215"/>
      <c r="D17" s="215"/>
      <c r="E17" s="215"/>
      <c r="F17" s="215"/>
      <c r="G17" s="215"/>
      <c r="H17" s="215" t="s">
        <v>589</v>
      </c>
      <c r="I17" s="215"/>
      <c r="J17" s="215"/>
      <c r="K17" s="215"/>
      <c r="L17" s="215"/>
      <c r="M17" s="215"/>
      <c r="N17" s="215"/>
      <c r="O17" s="215"/>
      <c r="P17" s="215"/>
      <c r="Q17" s="215"/>
    </row>
    <row r="18" spans="1:17" ht="15" customHeight="1">
      <c r="A18" s="215"/>
      <c r="B18" s="215"/>
      <c r="C18" s="215"/>
      <c r="D18" s="215"/>
      <c r="E18" s="215"/>
      <c r="F18" s="215"/>
      <c r="G18" s="215"/>
      <c r="H18" s="215" t="s">
        <v>558</v>
      </c>
      <c r="I18" s="215"/>
      <c r="J18" s="215"/>
      <c r="K18" s="215"/>
      <c r="L18" s="215"/>
      <c r="M18" s="215"/>
      <c r="N18" s="215"/>
      <c r="O18" s="215"/>
      <c r="P18" s="215"/>
      <c r="Q18" s="215"/>
    </row>
    <row r="19" spans="1:17" ht="15" customHeight="1">
      <c r="A19" s="215"/>
      <c r="B19" s="215"/>
      <c r="C19" s="215"/>
      <c r="D19" s="215"/>
      <c r="E19" s="215"/>
      <c r="F19" s="215"/>
      <c r="G19" s="215"/>
      <c r="H19" s="215" t="s">
        <v>559</v>
      </c>
      <c r="I19" s="215"/>
      <c r="J19" s="215"/>
      <c r="K19" s="215"/>
      <c r="L19" s="215"/>
      <c r="M19" s="215"/>
      <c r="N19" s="215"/>
      <c r="O19" s="215"/>
      <c r="P19" s="215"/>
      <c r="Q19" s="215"/>
    </row>
    <row r="20" spans="1:17" ht="15" customHeight="1">
      <c r="A20" s="215"/>
      <c r="B20" s="215"/>
      <c r="C20" s="215"/>
      <c r="D20" s="215"/>
      <c r="E20" s="215"/>
      <c r="F20" s="215"/>
      <c r="G20" s="215"/>
      <c r="H20" s="215" t="s">
        <v>560</v>
      </c>
      <c r="I20" s="215"/>
      <c r="J20" s="215"/>
      <c r="K20" s="215"/>
      <c r="L20" s="215"/>
      <c r="M20" s="215"/>
      <c r="N20" s="215"/>
      <c r="O20" s="215"/>
      <c r="P20" s="215"/>
      <c r="Q20" s="215"/>
    </row>
    <row r="21" spans="1:17" ht="15" customHeight="1">
      <c r="A21" s="215"/>
      <c r="B21" s="215"/>
      <c r="C21" s="215"/>
      <c r="D21" s="215"/>
      <c r="E21" s="215"/>
      <c r="F21" s="215"/>
      <c r="G21" s="215"/>
      <c r="H21" s="215" t="s">
        <v>272</v>
      </c>
      <c r="I21" s="215"/>
      <c r="J21" s="215"/>
      <c r="K21" s="215"/>
      <c r="L21" s="215"/>
      <c r="M21" s="215"/>
      <c r="N21" s="215"/>
      <c r="O21" s="215"/>
      <c r="P21" s="215"/>
      <c r="Q21" s="215"/>
    </row>
    <row r="22" spans="1:17" ht="15" customHeight="1">
      <c r="A22" s="215"/>
      <c r="B22" s="215"/>
      <c r="C22" s="215"/>
      <c r="D22" s="215"/>
      <c r="E22" s="215"/>
      <c r="F22" s="215"/>
      <c r="G22" s="215"/>
      <c r="H22" s="215" t="s">
        <v>561</v>
      </c>
      <c r="I22" s="215"/>
      <c r="J22" s="215"/>
      <c r="K22" s="215"/>
      <c r="L22" s="215"/>
      <c r="M22" s="215"/>
      <c r="N22" s="215"/>
      <c r="O22" s="215"/>
      <c r="P22" s="215"/>
      <c r="Q22" s="215"/>
    </row>
    <row r="23" spans="1:17" ht="15" customHeight="1">
      <c r="A23" s="215"/>
      <c r="B23" s="215"/>
      <c r="C23" s="215"/>
      <c r="D23" s="215"/>
      <c r="E23" s="215"/>
      <c r="F23" s="215"/>
      <c r="G23" s="215"/>
      <c r="H23" s="215" t="s">
        <v>562</v>
      </c>
      <c r="I23" s="215"/>
      <c r="J23" s="215"/>
      <c r="K23" s="215"/>
      <c r="L23" s="215"/>
      <c r="M23" s="215"/>
      <c r="N23" s="215"/>
      <c r="O23" s="215"/>
      <c r="P23" s="215"/>
      <c r="Q23" s="215"/>
    </row>
    <row r="24" spans="1:17" ht="10.5" customHeight="1">
      <c r="A24" s="215"/>
      <c r="B24" s="215"/>
      <c r="C24" s="215"/>
      <c r="D24" s="215"/>
      <c r="E24" s="215"/>
      <c r="F24" s="215"/>
      <c r="G24" s="215"/>
      <c r="H24" s="215"/>
      <c r="I24" s="215"/>
      <c r="J24" s="215"/>
      <c r="K24" s="215"/>
      <c r="L24" s="215"/>
      <c r="M24" s="215"/>
      <c r="N24" s="215"/>
      <c r="O24" s="215"/>
      <c r="P24" s="215"/>
      <c r="Q24" s="215"/>
    </row>
    <row r="25" spans="1:17" ht="15" customHeight="1">
      <c r="A25" s="215"/>
      <c r="B25" s="215"/>
      <c r="C25" s="215"/>
      <c r="D25" s="215"/>
      <c r="E25" s="215"/>
      <c r="F25" s="215"/>
      <c r="G25" s="215"/>
      <c r="H25" s="215" t="s">
        <v>355</v>
      </c>
      <c r="I25" s="215"/>
      <c r="J25" s="215"/>
      <c r="K25" s="215"/>
      <c r="L25" s="215"/>
      <c r="M25" s="215"/>
      <c r="N25" s="215"/>
      <c r="O25" s="215"/>
      <c r="P25" s="215"/>
      <c r="Q25" s="215"/>
    </row>
    <row r="26" spans="1:17" ht="15" customHeight="1">
      <c r="A26" s="215"/>
      <c r="B26" s="215"/>
      <c r="C26" s="215"/>
      <c r="D26" s="215"/>
      <c r="E26" s="215"/>
      <c r="F26" s="215"/>
      <c r="G26" s="215"/>
      <c r="H26" s="215" t="s">
        <v>274</v>
      </c>
      <c r="I26" s="215"/>
      <c r="J26" s="215"/>
      <c r="K26" s="215"/>
      <c r="L26" s="215"/>
      <c r="M26" s="215"/>
      <c r="N26" s="215"/>
      <c r="O26" s="215"/>
      <c r="P26" s="215"/>
      <c r="Q26" s="215"/>
    </row>
    <row r="27" spans="1:17" ht="15" customHeight="1">
      <c r="A27" s="215"/>
      <c r="B27" s="215"/>
      <c r="C27" s="215"/>
      <c r="D27" s="215"/>
      <c r="E27" s="215"/>
      <c r="F27" s="215"/>
      <c r="G27" s="215"/>
      <c r="H27" s="215" t="s">
        <v>275</v>
      </c>
      <c r="I27" s="215"/>
      <c r="J27" s="215"/>
      <c r="K27" s="215"/>
      <c r="L27" s="215"/>
      <c r="M27" s="215"/>
      <c r="N27" s="215"/>
      <c r="O27" s="215"/>
      <c r="P27" s="215"/>
      <c r="Q27" s="215"/>
    </row>
    <row r="28" spans="1:17" ht="15" customHeight="1">
      <c r="A28" s="215"/>
      <c r="B28" s="215"/>
      <c r="C28" s="215"/>
      <c r="D28" s="215"/>
      <c r="E28" s="215"/>
      <c r="F28" s="215"/>
      <c r="G28" s="215"/>
      <c r="H28" s="215" t="s">
        <v>590</v>
      </c>
      <c r="I28" s="215"/>
      <c r="J28" s="215"/>
      <c r="K28" s="215"/>
      <c r="L28" s="215"/>
      <c r="M28" s="215"/>
      <c r="N28" s="215"/>
      <c r="O28" s="215"/>
      <c r="P28" s="215"/>
      <c r="Q28" s="215"/>
    </row>
    <row r="29" spans="1:17" ht="15" customHeight="1">
      <c r="A29" s="215"/>
      <c r="B29" s="215"/>
      <c r="C29" s="215"/>
      <c r="D29" s="215"/>
      <c r="E29" s="215"/>
      <c r="F29" s="215"/>
      <c r="G29" s="215"/>
      <c r="H29" s="215" t="s">
        <v>591</v>
      </c>
      <c r="I29" s="215"/>
      <c r="J29" s="215"/>
      <c r="K29" s="215"/>
      <c r="L29" s="215"/>
      <c r="M29" s="215"/>
      <c r="N29" s="215"/>
      <c r="O29" s="215"/>
      <c r="P29" s="215"/>
      <c r="Q29" s="215"/>
    </row>
    <row r="30" spans="1:17" ht="15" customHeight="1">
      <c r="A30" s="215"/>
      <c r="B30" s="215"/>
      <c r="C30" s="215"/>
      <c r="D30" s="215"/>
      <c r="E30" s="215"/>
      <c r="F30" s="215"/>
      <c r="G30" s="215"/>
      <c r="H30" s="956" t="s">
        <v>641</v>
      </c>
      <c r="I30" s="215"/>
      <c r="J30" s="215"/>
      <c r="K30" s="215"/>
      <c r="L30" s="215"/>
      <c r="M30" s="215"/>
      <c r="N30" s="215"/>
      <c r="O30" s="215"/>
      <c r="P30" s="215"/>
      <c r="Q30" s="215"/>
    </row>
    <row r="31" spans="1:17" ht="15" customHeight="1">
      <c r="A31" s="215"/>
      <c r="B31" s="215"/>
      <c r="C31" s="215"/>
      <c r="D31" s="215"/>
      <c r="E31" s="215"/>
      <c r="F31" s="215"/>
      <c r="G31" s="215"/>
      <c r="H31" s="956" t="s">
        <v>642</v>
      </c>
      <c r="I31" s="215"/>
      <c r="J31" s="215"/>
      <c r="K31" s="215"/>
      <c r="L31" s="215"/>
      <c r="M31" s="215"/>
      <c r="N31" s="215"/>
      <c r="O31" s="215"/>
      <c r="P31" s="215"/>
      <c r="Q31" s="215"/>
    </row>
    <row r="32" spans="1:17" ht="15" customHeight="1">
      <c r="A32" s="215"/>
      <c r="B32" s="215"/>
      <c r="C32" s="215"/>
      <c r="D32" s="215"/>
      <c r="E32" s="215"/>
      <c r="F32" s="215"/>
      <c r="G32" s="215"/>
      <c r="H32" s="956" t="s">
        <v>622</v>
      </c>
      <c r="I32" s="215"/>
      <c r="J32" s="215"/>
      <c r="K32" s="215"/>
      <c r="L32" s="215"/>
      <c r="M32" s="215"/>
      <c r="N32" s="215"/>
      <c r="O32" s="215"/>
      <c r="P32" s="215"/>
      <c r="Q32" s="215"/>
    </row>
    <row r="33" spans="1:17" ht="15" customHeight="1">
      <c r="A33" s="215"/>
      <c r="B33" s="215"/>
      <c r="C33" s="215"/>
      <c r="D33" s="215"/>
      <c r="E33" s="215"/>
      <c r="F33" s="215"/>
      <c r="G33" s="215"/>
      <c r="H33" s="957" t="s">
        <v>623</v>
      </c>
      <c r="I33" s="957"/>
      <c r="J33" s="957"/>
      <c r="K33" s="957"/>
      <c r="L33" s="957"/>
      <c r="M33" s="957"/>
      <c r="N33" s="957"/>
      <c r="O33" s="957"/>
      <c r="P33" s="215"/>
      <c r="Q33" s="215"/>
    </row>
    <row r="34" spans="1:17" ht="15" customHeight="1">
      <c r="A34" s="215"/>
      <c r="B34" s="215"/>
      <c r="C34" s="215"/>
      <c r="D34" s="215"/>
      <c r="E34" s="215"/>
      <c r="F34" s="215"/>
      <c r="G34" s="215"/>
      <c r="H34" s="957" t="s">
        <v>624</v>
      </c>
      <c r="I34" s="957"/>
      <c r="J34" s="957"/>
      <c r="K34" s="957"/>
      <c r="L34" s="957"/>
      <c r="M34" s="957"/>
      <c r="N34" s="957"/>
      <c r="O34" s="957"/>
      <c r="P34" s="215"/>
      <c r="Q34" s="215"/>
    </row>
    <row r="35" spans="1:17" ht="15" customHeight="1">
      <c r="A35" s="215"/>
      <c r="B35" s="215"/>
      <c r="C35" s="215"/>
      <c r="D35" s="215"/>
      <c r="E35" s="215"/>
      <c r="F35" s="215"/>
      <c r="G35" s="215"/>
      <c r="H35" s="957" t="s">
        <v>625</v>
      </c>
      <c r="I35" s="957"/>
      <c r="J35" s="957"/>
      <c r="K35" s="957"/>
      <c r="L35" s="957"/>
      <c r="M35" s="957"/>
      <c r="N35" s="957"/>
      <c r="O35" s="957"/>
      <c r="P35" s="215"/>
      <c r="Q35" s="215"/>
    </row>
    <row r="36" spans="1:17" ht="15" customHeight="1">
      <c r="A36" s="215"/>
      <c r="B36" s="215"/>
      <c r="C36" s="215"/>
      <c r="D36" s="215"/>
      <c r="E36" s="215"/>
      <c r="F36" s="215"/>
      <c r="G36" s="215"/>
      <c r="H36" s="957" t="s">
        <v>626</v>
      </c>
      <c r="I36" s="957"/>
      <c r="J36" s="957"/>
      <c r="K36" s="957"/>
      <c r="L36" s="957"/>
      <c r="M36" s="957"/>
      <c r="N36" s="957"/>
      <c r="O36" s="957"/>
      <c r="P36" s="215"/>
      <c r="Q36" s="215"/>
    </row>
    <row r="37" spans="1:17" ht="15" customHeight="1">
      <c r="A37" s="215"/>
      <c r="B37" s="215"/>
      <c r="C37" s="215"/>
      <c r="D37" s="215"/>
      <c r="E37" s="215"/>
      <c r="F37" s="215"/>
      <c r="G37" s="215"/>
      <c r="H37" s="957" t="s">
        <v>627</v>
      </c>
      <c r="I37" s="957"/>
      <c r="J37" s="957"/>
      <c r="K37" s="957"/>
      <c r="L37" s="957"/>
      <c r="M37" s="957"/>
      <c r="N37" s="957"/>
      <c r="O37" s="957"/>
      <c r="P37" s="215"/>
      <c r="Q37" s="215"/>
    </row>
    <row r="38" spans="1:17" ht="15" customHeight="1">
      <c r="A38" s="215"/>
      <c r="B38" s="215"/>
      <c r="C38" s="215"/>
      <c r="D38" s="215"/>
      <c r="E38" s="215"/>
      <c r="F38" s="215"/>
      <c r="G38" s="215"/>
      <c r="H38" s="957" t="s">
        <v>628</v>
      </c>
      <c r="I38" s="957"/>
      <c r="J38" s="957"/>
      <c r="K38" s="957"/>
      <c r="L38" s="957"/>
      <c r="M38" s="957"/>
      <c r="N38" s="957"/>
      <c r="O38" s="957"/>
      <c r="P38" s="215"/>
      <c r="Q38" s="215"/>
    </row>
    <row r="39" spans="1:17" ht="15" customHeight="1">
      <c r="A39" s="215"/>
      <c r="B39" s="215"/>
      <c r="C39" s="215"/>
      <c r="D39" s="215"/>
      <c r="E39" s="215"/>
      <c r="F39" s="215"/>
      <c r="G39" s="215"/>
      <c r="H39" s="957" t="s">
        <v>629</v>
      </c>
      <c r="I39" s="957"/>
      <c r="J39" s="957"/>
      <c r="K39" s="957"/>
      <c r="L39" s="957"/>
      <c r="M39" s="957"/>
      <c r="N39" s="957"/>
      <c r="O39" s="957"/>
      <c r="P39" s="215"/>
      <c r="Q39" s="215"/>
    </row>
    <row r="40" spans="1:17" ht="15" customHeight="1">
      <c r="A40" s="215"/>
      <c r="B40" s="215"/>
      <c r="C40" s="215"/>
      <c r="D40" s="215"/>
      <c r="E40" s="215"/>
      <c r="F40" s="215"/>
      <c r="G40" s="215"/>
      <c r="H40" s="957" t="s">
        <v>630</v>
      </c>
      <c r="I40" s="957"/>
      <c r="J40" s="957"/>
      <c r="K40" s="957"/>
      <c r="L40" s="957"/>
      <c r="M40" s="957"/>
      <c r="N40" s="957"/>
      <c r="O40" s="957"/>
      <c r="P40" s="215"/>
      <c r="Q40" s="215"/>
    </row>
    <row r="41" spans="1:17" ht="15" customHeight="1">
      <c r="A41" s="215"/>
      <c r="B41" s="215"/>
      <c r="C41" s="215"/>
      <c r="D41" s="215"/>
      <c r="E41" s="215"/>
      <c r="F41" s="215"/>
      <c r="G41" s="215"/>
      <c r="H41" s="957" t="s">
        <v>631</v>
      </c>
      <c r="I41" s="957"/>
      <c r="J41" s="957"/>
      <c r="K41" s="957"/>
      <c r="L41" s="957"/>
      <c r="M41" s="957"/>
      <c r="N41" s="957"/>
      <c r="O41" s="957"/>
      <c r="P41" s="215"/>
      <c r="Q41" s="215"/>
    </row>
    <row r="42" spans="1:17" ht="15" customHeight="1">
      <c r="A42" s="215"/>
      <c r="B42" s="215"/>
      <c r="C42" s="215"/>
      <c r="D42" s="215"/>
      <c r="E42" s="215"/>
      <c r="F42" s="215"/>
      <c r="G42" s="215"/>
      <c r="H42" s="957" t="s">
        <v>632</v>
      </c>
      <c r="I42" s="957"/>
      <c r="J42" s="957"/>
      <c r="K42" s="957"/>
      <c r="L42" s="957"/>
      <c r="M42" s="957"/>
      <c r="N42" s="957"/>
      <c r="O42" s="957"/>
      <c r="P42" s="215"/>
      <c r="Q42" s="215"/>
    </row>
    <row r="43" spans="1:17" ht="15" customHeight="1">
      <c r="A43" s="215"/>
      <c r="B43" s="215"/>
      <c r="C43" s="215"/>
      <c r="D43" s="215"/>
      <c r="E43" s="215"/>
      <c r="F43" s="215"/>
      <c r="G43" s="215"/>
      <c r="H43" s="957" t="s">
        <v>673</v>
      </c>
      <c r="I43" s="957"/>
      <c r="J43" s="957"/>
      <c r="K43" s="957"/>
      <c r="L43" s="957"/>
      <c r="M43" s="957"/>
      <c r="N43" s="957"/>
      <c r="O43" s="957"/>
      <c r="P43" s="215"/>
      <c r="Q43" s="215"/>
    </row>
    <row r="44" spans="1:17" ht="15" customHeight="1">
      <c r="A44" s="215"/>
      <c r="B44" s="215"/>
      <c r="C44" s="215"/>
      <c r="D44" s="215"/>
      <c r="E44" s="215"/>
      <c r="F44" s="215"/>
      <c r="G44" s="215"/>
      <c r="H44" s="957" t="s">
        <v>674</v>
      </c>
      <c r="I44" s="957"/>
      <c r="J44" s="957"/>
      <c r="K44" s="957"/>
      <c r="L44" s="957"/>
      <c r="M44" s="957"/>
      <c r="N44" s="957"/>
      <c r="O44" s="957"/>
      <c r="P44" s="215"/>
      <c r="Q44" s="215"/>
    </row>
    <row r="45" spans="1:17" ht="15" customHeight="1">
      <c r="A45" s="215"/>
      <c r="B45" s="215"/>
      <c r="C45" s="215"/>
      <c r="D45" s="215"/>
      <c r="E45" s="215"/>
      <c r="F45" s="215"/>
      <c r="G45" s="215"/>
      <c r="H45" s="957" t="s">
        <v>675</v>
      </c>
      <c r="I45" s="957"/>
      <c r="J45" s="957"/>
      <c r="K45" s="957"/>
      <c r="L45" s="957"/>
      <c r="M45" s="957"/>
      <c r="N45" s="957"/>
      <c r="O45" s="957"/>
      <c r="P45" s="215"/>
      <c r="Q45" s="215"/>
    </row>
    <row r="46" spans="1:17" ht="15" customHeight="1">
      <c r="A46" s="215"/>
      <c r="B46" s="215"/>
      <c r="C46" s="215"/>
      <c r="D46" s="215"/>
      <c r="E46" s="215"/>
      <c r="F46" s="215"/>
      <c r="G46" s="215"/>
      <c r="H46" s="957" t="s">
        <v>676</v>
      </c>
      <c r="I46" s="957"/>
      <c r="J46" s="957"/>
      <c r="K46" s="957"/>
      <c r="L46" s="957"/>
      <c r="M46" s="957"/>
      <c r="N46" s="957"/>
      <c r="O46" s="957"/>
      <c r="P46" s="215"/>
      <c r="Q46" s="215"/>
    </row>
    <row r="47" spans="1:17" ht="15" customHeight="1">
      <c r="A47" s="215"/>
      <c r="B47" s="215"/>
      <c r="C47" s="215"/>
      <c r="D47" s="215"/>
      <c r="E47" s="215"/>
      <c r="F47" s="215"/>
      <c r="G47" s="215"/>
      <c r="H47" s="957" t="s">
        <v>677</v>
      </c>
      <c r="I47" s="957"/>
      <c r="J47" s="957"/>
      <c r="K47" s="957"/>
      <c r="L47" s="957"/>
      <c r="M47" s="957"/>
      <c r="N47" s="957"/>
      <c r="O47" s="957"/>
      <c r="P47" s="215"/>
      <c r="Q47" s="215"/>
    </row>
    <row r="48" spans="1:17" ht="15" customHeight="1">
      <c r="A48" s="215"/>
      <c r="B48" s="215"/>
      <c r="C48" s="215"/>
      <c r="D48" s="215"/>
      <c r="E48" s="215"/>
      <c r="F48" s="215"/>
      <c r="G48" s="215"/>
      <c r="H48" s="957" t="s">
        <v>678</v>
      </c>
      <c r="I48" s="957"/>
      <c r="J48" s="957"/>
      <c r="K48" s="957"/>
      <c r="L48" s="957"/>
      <c r="M48" s="957"/>
      <c r="N48" s="957"/>
      <c r="O48" s="957"/>
      <c r="P48" s="215"/>
      <c r="Q48" s="215"/>
    </row>
    <row r="49" spans="1:17" ht="15" customHeight="1">
      <c r="A49" s="215"/>
      <c r="B49" s="215"/>
      <c r="C49" s="215"/>
      <c r="D49" s="215"/>
      <c r="E49" s="215"/>
      <c r="F49" s="215"/>
      <c r="G49" s="215"/>
      <c r="H49" s="957" t="s">
        <v>679</v>
      </c>
      <c r="I49" s="957"/>
      <c r="J49" s="957"/>
      <c r="K49" s="957"/>
      <c r="L49" s="957"/>
      <c r="M49" s="957"/>
      <c r="N49" s="957"/>
      <c r="O49" s="957"/>
      <c r="P49" s="215"/>
      <c r="Q49" s="215"/>
    </row>
    <row r="50" spans="1:17" ht="15" customHeight="1">
      <c r="A50" s="215"/>
      <c r="B50" s="215"/>
      <c r="C50" s="215"/>
      <c r="D50" s="215"/>
      <c r="E50" s="215"/>
      <c r="F50" s="215"/>
      <c r="G50" s="215"/>
      <c r="H50" s="957" t="s">
        <v>680</v>
      </c>
      <c r="I50" s="215"/>
      <c r="J50" s="215"/>
      <c r="K50" s="215"/>
      <c r="L50" s="215"/>
      <c r="M50" s="215"/>
      <c r="N50" s="215"/>
      <c r="O50" s="215"/>
      <c r="P50" s="215"/>
      <c r="Q50" s="215"/>
    </row>
    <row r="51" spans="1:17" ht="15" customHeight="1">
      <c r="A51" s="215"/>
      <c r="B51" s="215"/>
      <c r="C51" s="215"/>
      <c r="D51" s="215"/>
      <c r="E51" s="215"/>
      <c r="F51" s="215"/>
      <c r="G51" s="215"/>
      <c r="H51" s="957"/>
      <c r="I51" s="957"/>
      <c r="J51" s="957"/>
      <c r="K51" s="957"/>
      <c r="L51" s="957"/>
      <c r="M51" s="957"/>
      <c r="N51" s="957"/>
      <c r="O51" s="957"/>
      <c r="P51" s="215"/>
      <c r="Q51" s="215"/>
    </row>
    <row r="52" spans="1:17" ht="15" customHeight="1">
      <c r="A52" s="215"/>
      <c r="B52" s="215"/>
      <c r="C52" s="215"/>
      <c r="D52" s="215"/>
      <c r="E52" s="215"/>
      <c r="F52" s="215"/>
      <c r="G52" s="215"/>
      <c r="H52" s="215"/>
      <c r="I52" s="215"/>
      <c r="J52" s="215"/>
      <c r="K52" s="215"/>
      <c r="L52" s="215"/>
      <c r="M52" s="215"/>
      <c r="N52" s="215"/>
      <c r="O52" s="215"/>
      <c r="P52" s="215"/>
      <c r="Q52" s="215"/>
    </row>
    <row r="53" spans="1:17" ht="15" customHeight="1">
      <c r="A53" s="215"/>
      <c r="B53" s="215"/>
      <c r="C53" s="215"/>
      <c r="D53" s="215"/>
      <c r="E53" s="215"/>
      <c r="F53" s="215"/>
      <c r="G53" s="215"/>
      <c r="H53" s="215" t="s">
        <v>276</v>
      </c>
      <c r="I53" s="215"/>
      <c r="J53" s="215"/>
      <c r="K53" s="215"/>
      <c r="L53" s="215"/>
      <c r="M53" s="215"/>
      <c r="N53" s="215"/>
      <c r="O53" s="215"/>
      <c r="P53" s="215"/>
      <c r="Q53" s="215"/>
    </row>
    <row r="54" spans="1:17" ht="15" customHeight="1">
      <c r="A54" s="215"/>
      <c r="B54" s="215"/>
      <c r="C54" s="215"/>
      <c r="D54" s="215"/>
      <c r="E54" s="215"/>
      <c r="F54" s="215"/>
      <c r="G54" s="215"/>
      <c r="H54" s="215" t="s">
        <v>277</v>
      </c>
      <c r="I54" s="215"/>
      <c r="J54" s="215"/>
      <c r="K54" s="215"/>
      <c r="L54" s="215"/>
      <c r="M54" s="215"/>
      <c r="N54" s="215"/>
      <c r="O54" s="215"/>
      <c r="P54" s="215"/>
      <c r="Q54" s="215"/>
    </row>
    <row r="55" spans="1:17" ht="15" customHeight="1">
      <c r="A55" s="215"/>
      <c r="B55" s="215"/>
      <c r="C55" s="215"/>
      <c r="D55" s="215"/>
      <c r="E55" s="215"/>
      <c r="F55" s="215"/>
      <c r="G55" s="215"/>
      <c r="H55" s="215" t="s">
        <v>377</v>
      </c>
      <c r="I55" s="215"/>
      <c r="J55" s="215"/>
      <c r="K55" s="215"/>
      <c r="L55" s="215"/>
      <c r="M55" s="215"/>
      <c r="N55" s="215"/>
      <c r="O55" s="215"/>
      <c r="P55" s="215"/>
      <c r="Q55" s="215"/>
    </row>
    <row r="56" spans="1:17" ht="15" customHeight="1">
      <c r="A56" s="215"/>
      <c r="B56" s="215"/>
      <c r="C56" s="215"/>
      <c r="D56" s="215"/>
      <c r="E56" s="215"/>
      <c r="F56" s="215"/>
      <c r="G56" s="215"/>
      <c r="H56" s="215" t="s">
        <v>563</v>
      </c>
      <c r="I56" s="215"/>
      <c r="J56" s="215"/>
      <c r="K56" s="215"/>
      <c r="L56" s="215"/>
      <c r="M56" s="215"/>
      <c r="N56" s="215"/>
      <c r="O56" s="215"/>
      <c r="P56" s="215"/>
      <c r="Q56" s="215"/>
    </row>
    <row r="57" spans="1:17" ht="15" customHeight="1">
      <c r="A57" s="215"/>
      <c r="B57" s="215"/>
      <c r="C57" s="215"/>
      <c r="D57" s="215"/>
      <c r="E57" s="215"/>
      <c r="F57" s="215"/>
      <c r="G57" s="215"/>
      <c r="H57" s="215" t="s">
        <v>356</v>
      </c>
      <c r="I57" s="215"/>
      <c r="J57" s="215"/>
      <c r="K57" s="215"/>
      <c r="L57" s="215"/>
      <c r="M57" s="215"/>
      <c r="N57" s="215"/>
      <c r="O57" s="215"/>
      <c r="P57" s="215"/>
      <c r="Q57" s="215"/>
    </row>
    <row r="58" spans="1:17" ht="15" customHeight="1">
      <c r="A58" s="215"/>
      <c r="B58" s="215"/>
      <c r="C58" s="215"/>
      <c r="D58" s="215"/>
      <c r="E58" s="215"/>
      <c r="F58" s="215"/>
      <c r="G58" s="215"/>
      <c r="H58" s="215" t="s">
        <v>357</v>
      </c>
      <c r="I58" s="215"/>
      <c r="J58" s="215"/>
      <c r="K58" s="215"/>
      <c r="L58" s="215"/>
      <c r="M58" s="215"/>
      <c r="N58" s="215"/>
      <c r="O58" s="215"/>
      <c r="P58" s="215"/>
      <c r="Q58" s="215"/>
    </row>
    <row r="59" spans="1:17" ht="15" customHeight="1">
      <c r="A59" s="215"/>
      <c r="B59" s="215"/>
      <c r="C59" s="215"/>
      <c r="D59" s="215"/>
      <c r="E59" s="215"/>
      <c r="F59" s="215"/>
      <c r="G59" s="215"/>
      <c r="H59" s="961" t="s">
        <v>681</v>
      </c>
      <c r="I59" s="215"/>
      <c r="J59" s="215"/>
      <c r="K59" s="215"/>
      <c r="L59" s="215"/>
      <c r="M59" s="215"/>
      <c r="N59" s="215"/>
      <c r="O59" s="215"/>
      <c r="P59" s="215"/>
      <c r="Q59" s="215"/>
    </row>
    <row r="60" spans="1:17" ht="15" customHeight="1">
      <c r="A60" s="215"/>
      <c r="B60" s="215"/>
      <c r="C60" s="215"/>
      <c r="D60" s="215"/>
      <c r="E60" s="215"/>
      <c r="F60" s="215"/>
      <c r="G60" s="215"/>
      <c r="H60" s="215"/>
      <c r="I60" s="215"/>
      <c r="J60" s="215"/>
      <c r="K60" s="215"/>
      <c r="L60" s="215"/>
      <c r="M60" s="215"/>
      <c r="N60" s="215"/>
      <c r="O60" s="215"/>
      <c r="P60" s="215"/>
      <c r="Q60" s="215"/>
    </row>
    <row r="61" spans="1:17" ht="15" customHeight="1">
      <c r="A61" s="215"/>
      <c r="B61" s="215"/>
      <c r="C61" s="215"/>
      <c r="D61" s="215"/>
      <c r="E61" s="215"/>
      <c r="F61" s="215"/>
      <c r="G61" s="215"/>
      <c r="H61" s="215"/>
      <c r="I61" s="215"/>
      <c r="J61" s="215"/>
      <c r="K61" s="215"/>
      <c r="L61" s="215"/>
      <c r="M61" s="215"/>
      <c r="N61" s="215"/>
      <c r="O61" s="215"/>
      <c r="P61" s="215"/>
      <c r="Q61" s="215"/>
    </row>
    <row r="62" spans="1:17" ht="15" customHeight="1">
      <c r="A62" s="215"/>
      <c r="B62" s="215"/>
      <c r="C62" s="215"/>
      <c r="D62" s="215"/>
      <c r="E62" s="215"/>
      <c r="F62" s="215"/>
      <c r="G62" s="215"/>
      <c r="H62" s="215"/>
      <c r="I62" s="215"/>
      <c r="J62" s="215"/>
      <c r="K62" s="215"/>
      <c r="L62" s="215"/>
      <c r="M62" s="215"/>
      <c r="N62" s="215"/>
      <c r="O62" s="215"/>
      <c r="P62" s="215"/>
      <c r="Q62" s="215"/>
    </row>
    <row r="63" spans="1:17" ht="15" customHeight="1">
      <c r="A63" s="215"/>
      <c r="B63" s="215"/>
      <c r="C63" s="215"/>
      <c r="D63" s="215"/>
      <c r="E63" s="215"/>
      <c r="F63" s="215"/>
      <c r="G63" s="215"/>
      <c r="H63" s="215"/>
      <c r="I63" s="215"/>
      <c r="J63" s="215"/>
      <c r="K63" s="215"/>
      <c r="L63" s="215"/>
      <c r="M63" s="215"/>
      <c r="N63" s="215"/>
      <c r="O63" s="215"/>
      <c r="P63" s="215"/>
      <c r="Q63" s="215"/>
    </row>
    <row r="64" spans="1:17" ht="15" customHeight="1">
      <c r="A64" s="215"/>
      <c r="B64" s="215"/>
      <c r="C64" s="215"/>
      <c r="D64" s="215"/>
      <c r="E64" s="215"/>
      <c r="F64" s="215"/>
      <c r="G64" s="215"/>
      <c r="H64" s="215"/>
      <c r="I64" s="231" t="s">
        <v>371</v>
      </c>
      <c r="J64" s="215"/>
      <c r="K64" s="215"/>
      <c r="L64" s="215"/>
      <c r="M64" s="215"/>
      <c r="N64" s="215"/>
      <c r="O64" s="215"/>
      <c r="P64" s="215"/>
      <c r="Q64" s="215"/>
    </row>
    <row r="65" spans="1:17" ht="15" customHeight="1">
      <c r="A65" s="215"/>
      <c r="B65" s="215"/>
      <c r="C65" s="215"/>
      <c r="D65" s="215"/>
      <c r="E65" s="215"/>
      <c r="F65" s="215"/>
      <c r="G65" s="215"/>
      <c r="H65" s="215"/>
      <c r="I65" s="215"/>
      <c r="J65" s="215"/>
      <c r="K65" s="215"/>
      <c r="L65" s="215"/>
      <c r="M65" s="215"/>
      <c r="N65" s="215"/>
      <c r="O65" s="215"/>
      <c r="P65" s="215"/>
      <c r="Q65" s="215"/>
    </row>
    <row r="66" spans="1:17" ht="15" customHeight="1">
      <c r="A66" s="215"/>
      <c r="B66" s="215"/>
      <c r="C66" s="215"/>
      <c r="D66" s="215"/>
      <c r="E66" s="215"/>
      <c r="F66" s="215"/>
      <c r="G66" s="215"/>
      <c r="H66" s="215"/>
      <c r="I66" s="215"/>
      <c r="J66" s="215"/>
      <c r="K66" s="215"/>
      <c r="L66" s="215"/>
      <c r="M66" s="215"/>
      <c r="N66" s="215"/>
      <c r="O66" s="215"/>
      <c r="P66" s="215"/>
      <c r="Q66" s="215"/>
    </row>
    <row r="67" spans="1:17" ht="15" customHeight="1">
      <c r="A67" s="215"/>
      <c r="B67" s="215"/>
      <c r="C67" s="215"/>
      <c r="D67" s="215"/>
      <c r="E67" s="215"/>
      <c r="F67" s="215"/>
      <c r="G67" s="215"/>
      <c r="H67" s="215"/>
      <c r="I67" s="215"/>
      <c r="J67" s="215"/>
      <c r="K67" s="215"/>
      <c r="L67" s="215"/>
      <c r="M67" s="215"/>
      <c r="N67" s="215"/>
      <c r="O67" s="215"/>
      <c r="P67" s="215"/>
      <c r="Q67" s="215"/>
    </row>
    <row r="68" spans="1:17" ht="15" customHeight="1">
      <c r="A68" s="215"/>
      <c r="B68" s="215"/>
      <c r="C68" s="215"/>
      <c r="D68" s="215"/>
      <c r="E68" s="215"/>
      <c r="F68" s="215"/>
      <c r="G68" s="215"/>
      <c r="H68" s="215"/>
      <c r="I68" s="215"/>
      <c r="J68" s="215"/>
      <c r="K68" s="215"/>
      <c r="L68" s="215"/>
      <c r="M68" s="215"/>
      <c r="N68" s="215"/>
      <c r="O68" s="215"/>
      <c r="P68" s="215"/>
      <c r="Q68" s="215"/>
    </row>
    <row r="69" spans="1:17" ht="15" customHeight="1">
      <c r="A69" s="215"/>
      <c r="B69" s="215"/>
      <c r="C69" s="215"/>
      <c r="D69" s="215"/>
      <c r="E69" s="215"/>
      <c r="F69" s="215"/>
      <c r="G69" s="215"/>
      <c r="H69" s="215" t="s">
        <v>278</v>
      </c>
      <c r="I69" s="215"/>
      <c r="J69" s="215"/>
      <c r="K69" s="215"/>
      <c r="L69" s="215"/>
      <c r="M69" s="215"/>
      <c r="N69" s="215"/>
      <c r="O69" s="215"/>
      <c r="P69" s="215"/>
      <c r="Q69" s="215"/>
    </row>
    <row r="70" spans="1:17" ht="15" customHeight="1">
      <c r="A70" s="215"/>
      <c r="B70" s="215"/>
      <c r="C70" s="215"/>
      <c r="D70" s="215"/>
      <c r="E70" s="215"/>
      <c r="F70" s="215"/>
      <c r="G70" s="215"/>
      <c r="H70" s="215" t="s">
        <v>279</v>
      </c>
      <c r="I70" s="215"/>
      <c r="J70" s="215"/>
      <c r="K70" s="215"/>
      <c r="L70" s="215"/>
      <c r="M70" s="215"/>
      <c r="N70" s="215"/>
      <c r="O70" s="215"/>
      <c r="P70" s="215"/>
      <c r="Q70" s="215"/>
    </row>
    <row r="71" spans="1:17" ht="15" customHeight="1">
      <c r="A71" s="215"/>
      <c r="B71" s="215"/>
      <c r="C71" s="215"/>
      <c r="D71" s="215"/>
      <c r="E71" s="215"/>
      <c r="F71" s="215"/>
      <c r="G71" s="215"/>
      <c r="H71" s="957" t="s">
        <v>593</v>
      </c>
      <c r="I71" s="215"/>
      <c r="J71" s="215"/>
      <c r="K71" s="215"/>
      <c r="L71" s="215"/>
      <c r="M71" s="215"/>
      <c r="N71" s="215"/>
      <c r="O71" s="215"/>
      <c r="P71" s="215"/>
      <c r="Q71" s="215"/>
    </row>
    <row r="72" spans="1:17" ht="15" customHeight="1">
      <c r="A72" s="215"/>
      <c r="B72" s="215"/>
      <c r="C72" s="215"/>
      <c r="D72" s="215"/>
      <c r="E72" s="215"/>
      <c r="F72" s="215"/>
      <c r="G72" s="215"/>
      <c r="H72" s="957" t="s">
        <v>592</v>
      </c>
      <c r="I72" s="215"/>
      <c r="J72" s="215"/>
      <c r="K72" s="215"/>
      <c r="L72" s="215"/>
      <c r="M72" s="215"/>
      <c r="N72" s="215"/>
      <c r="O72" s="215"/>
      <c r="P72" s="215"/>
      <c r="Q72" s="215"/>
    </row>
    <row r="73" spans="1:17" ht="15" customHeight="1">
      <c r="A73" s="215"/>
      <c r="B73" s="215"/>
      <c r="C73" s="215"/>
      <c r="D73" s="215"/>
      <c r="E73" s="215"/>
      <c r="F73" s="215"/>
      <c r="G73" s="215"/>
      <c r="H73" s="215" t="s">
        <v>280</v>
      </c>
      <c r="I73" s="215"/>
      <c r="J73" s="215"/>
      <c r="K73" s="215"/>
      <c r="L73" s="215"/>
      <c r="M73" s="215"/>
      <c r="N73" s="215"/>
      <c r="O73" s="215"/>
      <c r="P73" s="215"/>
      <c r="Q73" s="215"/>
    </row>
    <row r="74" spans="1:17" ht="15" customHeight="1">
      <c r="A74" s="215"/>
      <c r="B74" s="215"/>
      <c r="C74" s="215"/>
      <c r="D74" s="215"/>
      <c r="E74" s="215"/>
      <c r="F74" s="215"/>
      <c r="G74" s="215"/>
      <c r="H74" s="215" t="s">
        <v>281</v>
      </c>
      <c r="I74" s="215"/>
      <c r="J74" s="215"/>
      <c r="K74" s="215"/>
      <c r="L74" s="215"/>
      <c r="M74" s="215"/>
      <c r="N74" s="215"/>
      <c r="O74" s="215"/>
      <c r="P74" s="215"/>
      <c r="Q74" s="215"/>
    </row>
    <row r="75" spans="1:17" ht="15" customHeight="1">
      <c r="A75" s="215"/>
      <c r="B75" s="215"/>
      <c r="C75" s="215"/>
      <c r="D75" s="215"/>
      <c r="E75" s="215"/>
      <c r="F75" s="215"/>
      <c r="G75" s="215"/>
      <c r="H75" s="215" t="s">
        <v>282</v>
      </c>
      <c r="I75" s="215"/>
      <c r="J75" s="215"/>
      <c r="K75" s="215"/>
      <c r="L75" s="215"/>
      <c r="M75" s="215"/>
      <c r="N75" s="215"/>
      <c r="O75" s="215"/>
      <c r="P75" s="215"/>
      <c r="Q75" s="215"/>
    </row>
    <row r="76" spans="1:17" ht="15" customHeight="1">
      <c r="A76" s="215"/>
      <c r="B76" s="215"/>
      <c r="C76" s="215"/>
      <c r="D76" s="215"/>
      <c r="E76" s="215"/>
      <c r="F76" s="215"/>
      <c r="G76" s="215"/>
      <c r="H76" s="215" t="s">
        <v>283</v>
      </c>
      <c r="I76" s="215"/>
      <c r="J76" s="215"/>
      <c r="K76" s="215"/>
      <c r="L76" s="215"/>
      <c r="M76" s="215"/>
      <c r="N76" s="215"/>
      <c r="O76" s="215"/>
      <c r="P76" s="215"/>
      <c r="Q76" s="215"/>
    </row>
    <row r="77" spans="1:17" ht="15" customHeight="1">
      <c r="A77" s="215"/>
      <c r="B77" s="215"/>
      <c r="C77" s="215"/>
      <c r="D77" s="215"/>
      <c r="E77" s="215"/>
      <c r="F77" s="215"/>
      <c r="G77" s="215"/>
      <c r="H77" s="215" t="s">
        <v>372</v>
      </c>
      <c r="I77" s="215"/>
      <c r="J77" s="215"/>
      <c r="K77" s="215"/>
      <c r="L77" s="215"/>
      <c r="M77" s="215"/>
      <c r="N77" s="215"/>
      <c r="O77" s="215"/>
      <c r="P77" s="215"/>
      <c r="Q77" s="215"/>
    </row>
    <row r="78" spans="1:17" ht="15" customHeight="1">
      <c r="A78" s="215"/>
      <c r="B78" s="215"/>
      <c r="C78" s="215"/>
      <c r="D78" s="215"/>
      <c r="E78" s="215"/>
      <c r="F78" s="215"/>
      <c r="G78" s="215"/>
      <c r="H78" s="215" t="s">
        <v>383</v>
      </c>
      <c r="I78" s="215"/>
      <c r="J78" s="215"/>
      <c r="K78" s="215"/>
      <c r="L78" s="215"/>
      <c r="M78" s="215"/>
      <c r="N78" s="215"/>
      <c r="O78" s="215"/>
      <c r="P78" s="215"/>
      <c r="Q78" s="215"/>
    </row>
    <row r="79" spans="1:17" ht="15" customHeight="1">
      <c r="A79" s="215"/>
      <c r="B79" s="215"/>
      <c r="C79" s="215"/>
      <c r="D79" s="215"/>
      <c r="E79" s="215"/>
      <c r="F79" s="215"/>
      <c r="G79" s="215"/>
      <c r="H79" s="215" t="s">
        <v>373</v>
      </c>
      <c r="I79" s="215"/>
      <c r="J79" s="215"/>
      <c r="K79" s="215"/>
      <c r="L79" s="215"/>
      <c r="M79" s="215"/>
      <c r="N79" s="215"/>
      <c r="O79" s="215"/>
      <c r="P79" s="215"/>
      <c r="Q79" s="215"/>
    </row>
    <row r="80" spans="1:17" ht="15" customHeight="1">
      <c r="A80" s="215"/>
      <c r="B80" s="215"/>
      <c r="C80" s="215"/>
      <c r="D80" s="215"/>
      <c r="E80" s="215"/>
      <c r="F80" s="215"/>
      <c r="G80" s="215"/>
      <c r="H80" s="215" t="s">
        <v>374</v>
      </c>
      <c r="I80" s="215"/>
      <c r="J80" s="215"/>
      <c r="K80" s="215"/>
      <c r="L80" s="215"/>
      <c r="M80" s="215"/>
      <c r="N80" s="215"/>
      <c r="O80" s="215"/>
      <c r="P80" s="215"/>
      <c r="Q80" s="215"/>
    </row>
    <row r="81" spans="1:17" ht="15" customHeight="1">
      <c r="A81" s="215"/>
      <c r="B81" s="215"/>
      <c r="C81" s="215"/>
      <c r="D81" s="215"/>
      <c r="E81" s="215"/>
      <c r="F81" s="215"/>
      <c r="G81" s="215"/>
      <c r="H81" s="215"/>
      <c r="I81" s="215"/>
      <c r="J81" s="215"/>
      <c r="K81" s="215"/>
      <c r="L81" s="215"/>
      <c r="M81" s="215"/>
      <c r="N81" s="215"/>
      <c r="O81" s="215"/>
      <c r="P81" s="215"/>
      <c r="Q81" s="215"/>
    </row>
    <row r="82" spans="1:17" ht="15" customHeight="1" thickBot="1">
      <c r="A82" s="215"/>
      <c r="B82" s="215"/>
      <c r="C82" s="215"/>
      <c r="D82" s="215"/>
      <c r="E82" s="215"/>
      <c r="F82" s="215"/>
      <c r="G82" s="215"/>
      <c r="H82" s="215"/>
      <c r="I82" s="215"/>
      <c r="J82" s="218" t="s">
        <v>284</v>
      </c>
      <c r="K82" s="219" t="s">
        <v>185</v>
      </c>
      <c r="L82" s="219" t="s">
        <v>285</v>
      </c>
      <c r="M82" s="219" t="s">
        <v>222</v>
      </c>
      <c r="N82" s="219" t="s">
        <v>225</v>
      </c>
      <c r="O82" s="220" t="s">
        <v>286</v>
      </c>
      <c r="P82" s="215"/>
      <c r="Q82" s="215"/>
    </row>
    <row r="83" spans="1:17" ht="15" customHeight="1" thickTop="1">
      <c r="A83" s="215"/>
      <c r="B83" s="215"/>
      <c r="C83" s="215"/>
      <c r="D83" s="215"/>
      <c r="E83" s="215"/>
      <c r="F83" s="215"/>
      <c r="G83" s="215"/>
      <c r="H83" s="215" t="s">
        <v>287</v>
      </c>
      <c r="I83" s="215"/>
      <c r="J83" s="221" t="s">
        <v>166</v>
      </c>
      <c r="K83" s="222">
        <v>612</v>
      </c>
      <c r="L83" s="223" t="s">
        <v>288</v>
      </c>
      <c r="M83" s="224">
        <v>10500</v>
      </c>
      <c r="N83" s="224"/>
      <c r="O83" s="225" t="s">
        <v>289</v>
      </c>
      <c r="P83" s="215"/>
      <c r="Q83" s="215"/>
    </row>
    <row r="84" spans="1:17" ht="15" customHeight="1">
      <c r="A84" s="215"/>
      <c r="B84" s="215"/>
      <c r="C84" s="215"/>
      <c r="D84" s="215"/>
      <c r="E84" s="215"/>
      <c r="F84" s="215"/>
      <c r="G84" s="215"/>
      <c r="H84" s="215" t="s">
        <v>290</v>
      </c>
      <c r="I84" s="215"/>
      <c r="J84" s="226" t="s">
        <v>21</v>
      </c>
      <c r="K84" s="232">
        <v>152</v>
      </c>
      <c r="L84" s="227" t="s">
        <v>288</v>
      </c>
      <c r="M84" s="228">
        <v>21000</v>
      </c>
      <c r="N84" s="228"/>
      <c r="O84" s="229" t="s">
        <v>289</v>
      </c>
      <c r="P84" s="215"/>
      <c r="Q84" s="215"/>
    </row>
    <row r="85" spans="1:17" ht="15" customHeight="1">
      <c r="A85" s="215"/>
      <c r="B85" s="215"/>
      <c r="C85" s="215"/>
      <c r="D85" s="215"/>
      <c r="E85" s="215"/>
      <c r="F85" s="215"/>
      <c r="G85" s="215"/>
      <c r="H85" s="215" t="s">
        <v>291</v>
      </c>
      <c r="I85" s="215"/>
      <c r="J85" s="226" t="s">
        <v>166</v>
      </c>
      <c r="K85" s="232">
        <v>612</v>
      </c>
      <c r="L85" s="227" t="s">
        <v>288</v>
      </c>
      <c r="M85" s="228"/>
      <c r="N85" s="228">
        <v>300</v>
      </c>
      <c r="O85" s="229" t="s">
        <v>289</v>
      </c>
      <c r="P85" s="215"/>
      <c r="Q85" s="215"/>
    </row>
    <row r="86" spans="1:17" ht="15" customHeight="1">
      <c r="A86" s="215"/>
      <c r="B86" s="215"/>
      <c r="C86" s="215"/>
      <c r="D86" s="215"/>
      <c r="E86" s="215"/>
      <c r="F86" s="215"/>
      <c r="G86" s="215"/>
      <c r="H86" s="215" t="s">
        <v>292</v>
      </c>
      <c r="I86" s="215"/>
      <c r="J86" s="984" t="s">
        <v>293</v>
      </c>
      <c r="K86" s="985"/>
      <c r="L86" s="985"/>
      <c r="M86" s="985"/>
      <c r="N86" s="985"/>
      <c r="O86" s="229" t="s">
        <v>289</v>
      </c>
      <c r="P86" s="215"/>
      <c r="Q86" s="215"/>
    </row>
    <row r="87" spans="1:17" ht="15" customHeight="1">
      <c r="A87" s="215"/>
      <c r="B87" s="215"/>
      <c r="C87" s="215"/>
      <c r="D87" s="215"/>
      <c r="E87" s="215"/>
      <c r="F87" s="215"/>
      <c r="G87" s="215"/>
      <c r="H87" s="215" t="s">
        <v>294</v>
      </c>
      <c r="I87" s="215"/>
      <c r="J87" s="226" t="s">
        <v>295</v>
      </c>
      <c r="K87" s="232">
        <v>712</v>
      </c>
      <c r="L87" s="227" t="s">
        <v>288</v>
      </c>
      <c r="M87" s="228"/>
      <c r="N87" s="228">
        <v>5250</v>
      </c>
      <c r="O87" s="229" t="s">
        <v>289</v>
      </c>
      <c r="P87" s="215"/>
      <c r="Q87" s="215"/>
    </row>
    <row r="88" spans="1:17" ht="15" customHeight="1">
      <c r="A88" s="215"/>
      <c r="B88" s="215"/>
      <c r="C88" s="215"/>
      <c r="D88" s="215"/>
      <c r="E88" s="215"/>
      <c r="F88" s="215"/>
      <c r="G88" s="215"/>
      <c r="H88" s="215" t="s">
        <v>296</v>
      </c>
      <c r="I88" s="215"/>
      <c r="J88" s="226" t="s">
        <v>19</v>
      </c>
      <c r="K88" s="232">
        <v>312</v>
      </c>
      <c r="L88" s="227" t="s">
        <v>288</v>
      </c>
      <c r="M88" s="228"/>
      <c r="N88" s="228">
        <v>10500</v>
      </c>
      <c r="O88" s="229" t="s">
        <v>289</v>
      </c>
      <c r="P88" s="215"/>
      <c r="Q88" s="215"/>
    </row>
    <row r="89" spans="1:17" ht="15" customHeight="1">
      <c r="A89" s="215"/>
      <c r="B89" s="215"/>
      <c r="C89" s="215"/>
      <c r="D89" s="215"/>
      <c r="E89" s="215"/>
      <c r="F89" s="215"/>
      <c r="G89" s="215"/>
      <c r="H89" s="215" t="s">
        <v>297</v>
      </c>
      <c r="I89" s="215"/>
      <c r="J89" s="226" t="s">
        <v>295</v>
      </c>
      <c r="K89" s="232">
        <v>712</v>
      </c>
      <c r="L89" s="227" t="s">
        <v>288</v>
      </c>
      <c r="M89" s="228">
        <v>500</v>
      </c>
      <c r="N89" s="228"/>
      <c r="O89" s="229" t="s">
        <v>289</v>
      </c>
      <c r="P89" s="215"/>
      <c r="Q89" s="215"/>
    </row>
    <row r="90" spans="1:17" ht="15" customHeight="1">
      <c r="A90" s="215"/>
      <c r="B90" s="215"/>
      <c r="C90" s="215"/>
      <c r="D90" s="215"/>
      <c r="E90" s="215"/>
      <c r="F90" s="215"/>
      <c r="G90" s="215"/>
      <c r="H90" s="215" t="s">
        <v>298</v>
      </c>
      <c r="I90" s="215"/>
      <c r="J90" s="986" t="s">
        <v>293</v>
      </c>
      <c r="K90" s="987"/>
      <c r="L90" s="987"/>
      <c r="M90" s="987"/>
      <c r="N90" s="987"/>
      <c r="O90" s="230" t="s">
        <v>289</v>
      </c>
      <c r="P90" s="215"/>
      <c r="Q90" s="215"/>
    </row>
    <row r="91" spans="1:17" ht="15" customHeight="1">
      <c r="A91" s="215"/>
      <c r="B91" s="215"/>
      <c r="C91" s="215"/>
      <c r="D91" s="215"/>
      <c r="E91" s="215"/>
      <c r="F91" s="215"/>
      <c r="G91" s="215"/>
      <c r="H91" s="215" t="s">
        <v>375</v>
      </c>
      <c r="I91" s="215"/>
      <c r="J91" s="233" t="s">
        <v>132</v>
      </c>
      <c r="K91" s="234">
        <v>314</v>
      </c>
      <c r="L91" s="235" t="s">
        <v>376</v>
      </c>
      <c r="M91" s="236"/>
      <c r="N91" s="237">
        <v>8000</v>
      </c>
      <c r="O91" s="230" t="s">
        <v>289</v>
      </c>
      <c r="P91" s="215"/>
      <c r="Q91" s="215"/>
    </row>
    <row r="92" spans="1:17" ht="15" customHeight="1">
      <c r="A92" s="215"/>
      <c r="B92" s="215"/>
      <c r="C92" s="215"/>
      <c r="D92" s="215"/>
      <c r="E92" s="215"/>
      <c r="F92" s="215"/>
      <c r="G92" s="215"/>
      <c r="H92" s="215"/>
      <c r="I92" s="215"/>
      <c r="J92" s="215"/>
      <c r="K92" s="215"/>
      <c r="L92" s="215"/>
      <c r="M92" s="215"/>
      <c r="N92" s="215"/>
      <c r="O92" s="215"/>
      <c r="P92" s="215"/>
      <c r="Q92" s="215"/>
    </row>
    <row r="93" spans="1:17" ht="10.5" customHeight="1">
      <c r="A93" s="215"/>
      <c r="B93" s="215"/>
      <c r="C93" s="215"/>
      <c r="D93" s="215"/>
      <c r="E93" s="215"/>
      <c r="F93" s="215"/>
      <c r="G93" s="215"/>
      <c r="H93" s="215"/>
      <c r="I93" s="215"/>
      <c r="J93" s="215"/>
      <c r="K93" s="215"/>
      <c r="L93" s="215"/>
      <c r="M93" s="215"/>
      <c r="N93" s="215"/>
      <c r="O93" s="215"/>
      <c r="P93" s="215"/>
      <c r="Q93" s="215"/>
    </row>
    <row r="94" spans="1:17" ht="15" customHeight="1">
      <c r="A94" s="215"/>
      <c r="B94" s="215"/>
      <c r="C94" s="215"/>
      <c r="D94" s="215"/>
      <c r="E94" s="215"/>
      <c r="F94" s="215"/>
      <c r="G94" s="215"/>
      <c r="H94" s="215" t="s">
        <v>299</v>
      </c>
      <c r="I94" s="215"/>
      <c r="J94" s="215"/>
      <c r="K94" s="215"/>
      <c r="L94" s="215"/>
      <c r="M94" s="215"/>
      <c r="N94" s="215"/>
      <c r="O94" s="215"/>
      <c r="P94" s="215"/>
      <c r="Q94" s="215"/>
    </row>
    <row r="95" spans="1:17" ht="15" customHeight="1">
      <c r="A95" s="215"/>
      <c r="B95" s="215"/>
      <c r="C95" s="215"/>
      <c r="D95" s="215"/>
      <c r="E95" s="215"/>
      <c r="F95" s="215"/>
      <c r="G95" s="215"/>
      <c r="H95" s="215" t="s">
        <v>300</v>
      </c>
      <c r="I95" s="215"/>
      <c r="J95" s="215"/>
      <c r="K95" s="215"/>
      <c r="L95" s="215"/>
      <c r="M95" s="215"/>
      <c r="N95" s="215"/>
      <c r="O95" s="215"/>
      <c r="P95" s="215"/>
      <c r="Q95" s="215"/>
    </row>
    <row r="96" spans="1:17" ht="15" customHeight="1">
      <c r="A96" s="215"/>
      <c r="B96" s="215"/>
      <c r="C96" s="215"/>
      <c r="D96" s="215"/>
      <c r="E96" s="215"/>
      <c r="F96" s="215"/>
      <c r="G96" s="215"/>
      <c r="H96" s="215" t="s">
        <v>301</v>
      </c>
      <c r="I96" s="215"/>
      <c r="J96" s="215"/>
      <c r="K96" s="215"/>
      <c r="L96" s="215"/>
      <c r="M96" s="215"/>
      <c r="N96" s="215"/>
      <c r="O96" s="215"/>
      <c r="P96" s="215"/>
      <c r="Q96" s="215"/>
    </row>
    <row r="97" spans="1:17" ht="15" customHeight="1">
      <c r="A97" s="215"/>
      <c r="B97" s="215"/>
      <c r="C97" s="215"/>
      <c r="D97" s="215"/>
      <c r="E97" s="215"/>
      <c r="F97" s="215"/>
      <c r="G97" s="215"/>
      <c r="H97" s="215" t="s">
        <v>664</v>
      </c>
      <c r="I97" s="215"/>
      <c r="J97" s="215"/>
      <c r="K97" s="215"/>
      <c r="L97" s="215"/>
      <c r="M97" s="215"/>
      <c r="N97" s="215"/>
      <c r="O97" s="215"/>
      <c r="P97" s="215"/>
      <c r="Q97" s="215"/>
    </row>
    <row r="98" spans="1:17" ht="15" customHeight="1">
      <c r="A98" s="215"/>
      <c r="B98" s="215"/>
      <c r="C98" s="215"/>
      <c r="D98" s="215"/>
      <c r="E98" s="215"/>
      <c r="F98" s="215"/>
      <c r="G98" s="215"/>
      <c r="H98" s="215" t="s">
        <v>358</v>
      </c>
      <c r="I98" s="215"/>
      <c r="J98" s="215"/>
      <c r="K98" s="215"/>
      <c r="L98" s="215"/>
      <c r="M98" s="215"/>
      <c r="N98" s="215"/>
      <c r="O98" s="215"/>
      <c r="P98" s="215"/>
      <c r="Q98" s="215"/>
    </row>
    <row r="99" spans="1:17" ht="15" customHeight="1">
      <c r="A99" s="215"/>
      <c r="B99" s="215"/>
      <c r="C99" s="215"/>
      <c r="D99" s="215"/>
      <c r="E99" s="215"/>
      <c r="F99" s="215"/>
      <c r="G99" s="215"/>
      <c r="H99" s="215" t="s">
        <v>302</v>
      </c>
      <c r="I99" s="215"/>
      <c r="J99" s="215"/>
      <c r="K99" s="215"/>
      <c r="L99" s="215"/>
      <c r="M99" s="215"/>
      <c r="N99" s="215"/>
      <c r="O99" s="215"/>
      <c r="P99" s="215"/>
      <c r="Q99" s="215"/>
    </row>
    <row r="100" spans="1:17" ht="10.5" customHeight="1">
      <c r="A100" s="215"/>
      <c r="B100" s="215"/>
      <c r="C100" s="215"/>
      <c r="D100" s="215"/>
      <c r="E100" s="215"/>
      <c r="F100" s="215"/>
      <c r="G100" s="215"/>
      <c r="H100" s="215"/>
      <c r="I100" s="215"/>
      <c r="J100" s="215"/>
      <c r="K100" s="215"/>
      <c r="L100" s="215"/>
      <c r="M100" s="215"/>
      <c r="N100" s="215"/>
      <c r="O100" s="215"/>
      <c r="P100" s="215"/>
      <c r="Q100" s="215"/>
    </row>
    <row r="101" spans="1:17" ht="10.5" customHeight="1">
      <c r="A101" s="215"/>
      <c r="B101" s="215"/>
      <c r="C101" s="215"/>
      <c r="D101" s="215"/>
      <c r="E101" s="215"/>
      <c r="F101" s="215"/>
      <c r="G101" s="215"/>
      <c r="H101" s="215"/>
      <c r="I101" s="215"/>
      <c r="J101" s="215"/>
      <c r="K101" s="215"/>
      <c r="L101" s="215"/>
      <c r="M101" s="215"/>
      <c r="N101" s="215"/>
      <c r="O101" s="215"/>
      <c r="P101" s="215"/>
      <c r="Q101" s="215"/>
    </row>
    <row r="102" spans="1:17" ht="15" customHeight="1">
      <c r="A102" s="215"/>
      <c r="B102" s="215"/>
      <c r="C102" s="215"/>
      <c r="D102" s="215"/>
      <c r="E102" s="215"/>
      <c r="F102" s="215"/>
      <c r="G102" s="215"/>
      <c r="H102" s="215"/>
      <c r="I102" s="215"/>
      <c r="J102" s="215"/>
      <c r="K102" s="215"/>
      <c r="L102" s="215"/>
      <c r="M102" s="215"/>
      <c r="N102" s="215"/>
      <c r="O102" s="215"/>
      <c r="P102" s="215"/>
      <c r="Q102" s="215"/>
    </row>
    <row r="103" spans="1:17" ht="15.75" customHeight="1">
      <c r="A103" s="215"/>
      <c r="B103" s="215"/>
      <c r="C103" s="215"/>
      <c r="D103" s="215"/>
      <c r="E103" s="215"/>
      <c r="F103" s="215"/>
      <c r="G103" s="215"/>
      <c r="H103" s="215" t="s">
        <v>303</v>
      </c>
      <c r="I103" s="215"/>
      <c r="J103" s="215"/>
      <c r="K103" s="215"/>
      <c r="L103" s="215"/>
      <c r="M103" s="215"/>
      <c r="N103" s="215"/>
      <c r="O103" s="215"/>
      <c r="P103" s="215"/>
      <c r="Q103" s="215"/>
    </row>
    <row r="104" spans="1:17" ht="15" customHeight="1">
      <c r="A104" s="215"/>
      <c r="B104" s="215"/>
      <c r="C104" s="215"/>
      <c r="D104" s="215"/>
      <c r="E104" s="215"/>
      <c r="F104" s="215"/>
      <c r="G104" s="215"/>
      <c r="H104" s="215" t="s">
        <v>304</v>
      </c>
      <c r="I104" s="215"/>
      <c r="J104" s="215"/>
      <c r="K104" s="215"/>
      <c r="L104" s="215"/>
      <c r="M104" s="215"/>
      <c r="N104" s="215"/>
      <c r="O104" s="215"/>
      <c r="P104" s="215"/>
      <c r="Q104" s="215"/>
    </row>
    <row r="105" spans="1:17" ht="15" customHeight="1">
      <c r="A105" s="215"/>
      <c r="B105" s="215"/>
      <c r="C105" s="215"/>
      <c r="D105" s="215"/>
      <c r="E105" s="215"/>
      <c r="F105" s="215"/>
      <c r="G105" s="215"/>
      <c r="H105" s="215" t="s">
        <v>305</v>
      </c>
      <c r="I105" s="215"/>
      <c r="J105" s="215"/>
      <c r="K105" s="215"/>
      <c r="L105" s="215"/>
      <c r="M105" s="215"/>
      <c r="N105" s="215"/>
      <c r="O105" s="215"/>
      <c r="P105" s="215"/>
      <c r="Q105" s="215"/>
    </row>
    <row r="106" spans="1:17" ht="15" customHeight="1">
      <c r="A106" s="215"/>
      <c r="B106" s="215"/>
      <c r="C106" s="215"/>
      <c r="D106" s="215"/>
      <c r="E106" s="215"/>
      <c r="F106" s="215"/>
      <c r="G106" s="215"/>
      <c r="H106" s="215"/>
      <c r="I106" s="215"/>
      <c r="J106" s="215"/>
      <c r="K106" s="215"/>
      <c r="L106" s="215"/>
      <c r="M106" s="215"/>
      <c r="N106" s="215"/>
      <c r="O106" s="215"/>
      <c r="P106" s="215"/>
      <c r="Q106" s="215"/>
    </row>
    <row r="107" spans="1:17" ht="15" customHeight="1">
      <c r="A107" s="215"/>
      <c r="B107" s="215"/>
      <c r="C107" s="215"/>
      <c r="D107" s="215"/>
      <c r="E107" s="215"/>
      <c r="F107" s="215"/>
      <c r="G107" s="215"/>
      <c r="H107" s="215" t="s">
        <v>306</v>
      </c>
      <c r="I107" s="215"/>
      <c r="J107" s="215"/>
      <c r="K107" s="215"/>
      <c r="L107" s="215"/>
      <c r="M107" s="215"/>
      <c r="N107" s="215"/>
      <c r="O107" s="215"/>
      <c r="P107" s="215"/>
      <c r="Q107" s="215"/>
    </row>
    <row r="108" spans="1:17" ht="15" customHeight="1">
      <c r="A108" s="215"/>
      <c r="B108" s="215"/>
      <c r="C108" s="215"/>
      <c r="D108" s="215"/>
      <c r="E108" s="215"/>
      <c r="F108" s="215"/>
      <c r="G108" s="215"/>
      <c r="H108" s="215" t="s">
        <v>307</v>
      </c>
      <c r="I108" s="215"/>
      <c r="J108" s="215"/>
      <c r="K108" s="215"/>
      <c r="L108" s="215"/>
      <c r="M108" s="215"/>
      <c r="N108" s="215"/>
      <c r="O108" s="215"/>
      <c r="P108" s="215"/>
      <c r="Q108" s="215"/>
    </row>
    <row r="109" spans="1:17" ht="15" customHeight="1">
      <c r="A109" s="215"/>
      <c r="B109" s="215"/>
      <c r="C109" s="215"/>
      <c r="D109" s="215"/>
      <c r="E109" s="215"/>
      <c r="F109" s="215"/>
      <c r="G109" s="215"/>
      <c r="H109" s="215" t="s">
        <v>308</v>
      </c>
      <c r="I109" s="215"/>
      <c r="J109" s="215"/>
      <c r="K109" s="215"/>
      <c r="L109" s="215"/>
      <c r="M109" s="215"/>
      <c r="N109" s="215"/>
      <c r="O109" s="215"/>
      <c r="P109" s="215"/>
      <c r="Q109" s="215"/>
    </row>
    <row r="110" spans="1:17" ht="15" customHeight="1">
      <c r="A110" s="215"/>
      <c r="B110" s="215"/>
      <c r="C110" s="215"/>
      <c r="D110" s="215"/>
      <c r="E110" s="215"/>
      <c r="F110" s="215"/>
      <c r="G110" s="215"/>
      <c r="H110" s="215" t="s">
        <v>309</v>
      </c>
      <c r="I110" s="215"/>
      <c r="J110" s="215"/>
      <c r="K110" s="215"/>
      <c r="L110" s="215"/>
      <c r="M110" s="215"/>
      <c r="N110" s="215"/>
      <c r="O110" s="215"/>
      <c r="P110" s="215"/>
      <c r="Q110" s="215"/>
    </row>
    <row r="111" spans="1:17" ht="15" customHeight="1">
      <c r="A111" s="215"/>
      <c r="B111" s="215"/>
      <c r="C111" s="215"/>
      <c r="D111" s="215"/>
      <c r="E111" s="215"/>
      <c r="F111" s="215"/>
      <c r="G111" s="215"/>
      <c r="H111" s="215" t="s">
        <v>310</v>
      </c>
      <c r="I111" s="215"/>
      <c r="J111" s="215"/>
      <c r="K111" s="215"/>
      <c r="L111" s="215"/>
      <c r="M111" s="215"/>
      <c r="N111" s="215"/>
      <c r="O111" s="215"/>
      <c r="P111" s="215"/>
      <c r="Q111" s="215"/>
    </row>
    <row r="112" spans="1:17" ht="7.5" customHeight="1">
      <c r="A112" s="215"/>
      <c r="B112" s="215"/>
      <c r="C112" s="215"/>
      <c r="D112" s="215"/>
      <c r="E112" s="215"/>
      <c r="F112" s="215"/>
      <c r="G112" s="215"/>
      <c r="H112" s="215"/>
      <c r="I112" s="215"/>
      <c r="J112" s="215"/>
      <c r="K112" s="215"/>
      <c r="L112" s="215"/>
      <c r="M112" s="215"/>
      <c r="N112" s="215"/>
      <c r="O112" s="215"/>
      <c r="P112" s="215"/>
      <c r="Q112" s="215"/>
    </row>
    <row r="113" spans="1:17" ht="15" customHeight="1">
      <c r="A113" s="215"/>
      <c r="B113" s="215"/>
      <c r="C113" s="215"/>
      <c r="D113" s="215"/>
      <c r="E113" s="215"/>
      <c r="F113" s="215"/>
      <c r="G113" s="215"/>
      <c r="H113" s="215" t="s">
        <v>311</v>
      </c>
      <c r="I113" s="215"/>
      <c r="J113" s="215"/>
      <c r="K113" s="215"/>
      <c r="L113" s="215"/>
      <c r="M113" s="215"/>
      <c r="N113" s="215"/>
      <c r="O113" s="215"/>
      <c r="P113" s="215"/>
      <c r="Q113" s="215"/>
    </row>
    <row r="114" spans="1:17" ht="15" customHeight="1">
      <c r="A114" s="215"/>
      <c r="B114" s="215"/>
      <c r="C114" s="215"/>
      <c r="D114" s="215"/>
      <c r="E114" s="215"/>
      <c r="F114" s="215"/>
      <c r="G114" s="215"/>
      <c r="H114" s="215"/>
      <c r="I114" s="215"/>
      <c r="J114" s="215"/>
      <c r="K114" s="215"/>
      <c r="L114" s="215"/>
      <c r="M114" s="215"/>
      <c r="N114" s="215"/>
      <c r="O114" s="215"/>
      <c r="P114" s="215"/>
      <c r="Q114" s="215"/>
    </row>
    <row r="115" spans="1:17" ht="15" customHeight="1">
      <c r="A115" s="215"/>
      <c r="B115" s="215"/>
      <c r="C115" s="215"/>
      <c r="D115" s="215"/>
      <c r="E115" s="215"/>
      <c r="F115" s="215"/>
      <c r="G115" s="215"/>
      <c r="H115" s="215"/>
      <c r="I115" s="215"/>
      <c r="J115" s="215"/>
      <c r="K115" s="215"/>
      <c r="L115" s="215"/>
      <c r="M115" s="215"/>
      <c r="N115" s="215"/>
      <c r="O115" s="215"/>
      <c r="P115" s="215"/>
      <c r="Q115" s="215"/>
    </row>
    <row r="116" spans="1:17" ht="15" customHeight="1">
      <c r="A116" s="215"/>
      <c r="B116" s="215"/>
      <c r="C116" s="215"/>
      <c r="D116" s="215"/>
      <c r="E116" s="215"/>
      <c r="F116" s="215"/>
      <c r="G116" s="215"/>
      <c r="H116" s="215" t="s">
        <v>594</v>
      </c>
      <c r="I116" s="215"/>
      <c r="J116" s="215"/>
      <c r="K116" s="215"/>
      <c r="L116" s="215"/>
      <c r="M116" s="215"/>
      <c r="N116" s="215"/>
      <c r="O116" s="215"/>
      <c r="P116" s="215"/>
      <c r="Q116" s="215"/>
    </row>
    <row r="117" spans="1:17" ht="15" customHeight="1">
      <c r="A117" s="215"/>
      <c r="B117" s="215"/>
      <c r="C117" s="215"/>
      <c r="D117" s="215"/>
      <c r="E117" s="215"/>
      <c r="F117" s="215"/>
      <c r="G117" s="215"/>
      <c r="H117" s="215" t="s">
        <v>595</v>
      </c>
      <c r="I117" s="215"/>
      <c r="J117" s="215"/>
      <c r="K117" s="215"/>
      <c r="L117" s="215"/>
      <c r="M117" s="215"/>
      <c r="N117" s="215"/>
      <c r="O117" s="215"/>
      <c r="P117" s="215"/>
      <c r="Q117" s="215"/>
    </row>
    <row r="118" spans="1:17" ht="15" customHeight="1">
      <c r="A118" s="215"/>
      <c r="B118" s="215"/>
      <c r="C118" s="215"/>
      <c r="D118" s="215"/>
      <c r="E118" s="215"/>
      <c r="F118" s="215"/>
      <c r="G118" s="215"/>
      <c r="H118" s="215" t="s">
        <v>596</v>
      </c>
      <c r="I118" s="215"/>
      <c r="J118" s="215"/>
      <c r="K118" s="215"/>
      <c r="L118" s="215"/>
      <c r="M118" s="215"/>
      <c r="N118" s="215"/>
      <c r="O118" s="215"/>
      <c r="P118" s="215"/>
      <c r="Q118" s="215"/>
    </row>
    <row r="119" spans="1:17" ht="15" customHeight="1">
      <c r="A119" s="215"/>
      <c r="B119" s="215"/>
      <c r="C119" s="215"/>
      <c r="D119" s="215"/>
      <c r="E119" s="215"/>
      <c r="F119" s="215"/>
      <c r="G119" s="215"/>
      <c r="H119" s="215" t="s">
        <v>597</v>
      </c>
      <c r="I119" s="215"/>
      <c r="J119" s="215"/>
      <c r="K119" s="215"/>
      <c r="L119" s="215"/>
      <c r="M119" s="215"/>
      <c r="N119" s="215"/>
      <c r="O119" s="215"/>
      <c r="P119" s="215"/>
      <c r="Q119" s="215"/>
    </row>
    <row r="120" spans="1:17" ht="15" customHeight="1">
      <c r="A120" s="215"/>
      <c r="B120" s="215"/>
      <c r="C120" s="215"/>
      <c r="D120" s="215"/>
      <c r="E120" s="215"/>
      <c r="F120" s="215"/>
      <c r="G120" s="215"/>
      <c r="H120" s="215" t="s">
        <v>598</v>
      </c>
      <c r="I120" s="215"/>
      <c r="J120" s="215"/>
      <c r="K120" s="215"/>
      <c r="L120" s="215"/>
      <c r="M120" s="215"/>
      <c r="N120" s="215"/>
      <c r="O120" s="215"/>
      <c r="P120" s="215"/>
      <c r="Q120" s="215"/>
    </row>
    <row r="121" spans="1:17" ht="15" customHeight="1">
      <c r="A121" s="215"/>
      <c r="B121" s="215"/>
      <c r="C121" s="215"/>
      <c r="D121" s="215"/>
      <c r="E121" s="215"/>
      <c r="F121" s="215"/>
      <c r="G121" s="215"/>
      <c r="H121" s="215" t="s">
        <v>599</v>
      </c>
      <c r="I121" s="215"/>
      <c r="J121" s="215"/>
      <c r="K121" s="215"/>
      <c r="L121" s="215"/>
      <c r="M121" s="215"/>
      <c r="N121" s="215"/>
      <c r="O121" s="215"/>
      <c r="P121" s="215"/>
      <c r="Q121" s="215"/>
    </row>
    <row r="122" spans="1:17" ht="15" customHeight="1">
      <c r="A122" s="215"/>
      <c r="B122" s="215"/>
      <c r="C122" s="215"/>
      <c r="D122" s="215"/>
      <c r="E122" s="215"/>
      <c r="F122" s="215"/>
      <c r="G122" s="215"/>
      <c r="H122" s="215" t="s">
        <v>600</v>
      </c>
      <c r="I122" s="215"/>
      <c r="J122" s="215"/>
      <c r="K122" s="215"/>
      <c r="L122" s="215"/>
      <c r="M122" s="215"/>
      <c r="N122" s="215"/>
      <c r="O122" s="215"/>
      <c r="P122" s="215"/>
      <c r="Q122" s="215"/>
    </row>
    <row r="123" spans="1:17" ht="15" customHeight="1">
      <c r="A123" s="215"/>
      <c r="B123" s="215"/>
      <c r="C123" s="215"/>
      <c r="D123" s="215"/>
      <c r="E123" s="215"/>
      <c r="F123" s="215"/>
      <c r="G123" s="215"/>
      <c r="H123" s="215" t="s">
        <v>601</v>
      </c>
      <c r="I123" s="215"/>
      <c r="J123" s="215"/>
      <c r="K123" s="215"/>
      <c r="L123" s="215"/>
      <c r="M123" s="215"/>
      <c r="N123" s="215"/>
      <c r="O123" s="215"/>
      <c r="P123" s="215"/>
      <c r="Q123" s="215"/>
    </row>
    <row r="124" spans="1:17" ht="15" customHeight="1">
      <c r="A124" s="215"/>
      <c r="B124" s="215"/>
      <c r="C124" s="215"/>
      <c r="D124" s="215"/>
      <c r="E124" s="215"/>
      <c r="F124" s="215"/>
      <c r="G124" s="215"/>
      <c r="H124" s="215" t="s">
        <v>604</v>
      </c>
      <c r="I124" s="215"/>
      <c r="J124" s="215"/>
      <c r="K124" s="215"/>
      <c r="L124" s="215"/>
      <c r="M124" s="215"/>
      <c r="N124" s="215"/>
      <c r="O124" s="215"/>
      <c r="P124" s="215"/>
      <c r="Q124" s="215"/>
    </row>
    <row r="125" spans="1:17" ht="15" customHeight="1">
      <c r="A125" s="215"/>
      <c r="B125" s="215"/>
      <c r="C125" s="215"/>
      <c r="D125" s="215"/>
      <c r="E125" s="215"/>
      <c r="F125" s="215"/>
      <c r="G125" s="215"/>
      <c r="H125" s="215" t="s">
        <v>602</v>
      </c>
      <c r="I125" s="215"/>
      <c r="J125" s="215"/>
      <c r="K125" s="215"/>
      <c r="L125" s="215"/>
      <c r="M125" s="215"/>
      <c r="N125" s="215"/>
      <c r="O125" s="215"/>
      <c r="P125" s="215"/>
      <c r="Q125" s="215"/>
    </row>
    <row r="126" spans="1:17" ht="15" customHeight="1">
      <c r="A126" s="215"/>
      <c r="B126" s="215"/>
      <c r="C126" s="215"/>
      <c r="D126" s="215"/>
      <c r="E126" s="215"/>
      <c r="F126" s="215"/>
      <c r="G126" s="215"/>
      <c r="H126" s="215" t="s">
        <v>603</v>
      </c>
      <c r="I126" s="215"/>
      <c r="J126" s="215"/>
      <c r="K126" s="215"/>
      <c r="L126" s="215"/>
      <c r="M126" s="215"/>
      <c r="N126" s="215"/>
      <c r="O126" s="215"/>
      <c r="P126" s="215"/>
      <c r="Q126" s="215"/>
    </row>
    <row r="127" spans="1:17" ht="15" customHeight="1">
      <c r="A127" s="215"/>
      <c r="B127" s="215"/>
      <c r="C127" s="215"/>
      <c r="D127" s="215"/>
      <c r="E127" s="215"/>
      <c r="F127" s="215"/>
      <c r="G127" s="215"/>
      <c r="H127" s="957" t="s">
        <v>609</v>
      </c>
      <c r="I127" s="215"/>
      <c r="J127" s="215"/>
      <c r="K127" s="215"/>
      <c r="L127" s="215"/>
      <c r="M127" s="215"/>
      <c r="N127" s="215"/>
      <c r="O127" s="215"/>
      <c r="P127" s="215"/>
      <c r="Q127" s="215"/>
    </row>
    <row r="128" spans="1:17" ht="15" customHeight="1">
      <c r="A128" s="215"/>
      <c r="B128" s="215"/>
      <c r="C128" s="215"/>
      <c r="D128" s="215"/>
      <c r="E128" s="215"/>
      <c r="F128" s="215"/>
      <c r="G128" s="215"/>
      <c r="H128" s="963" t="s">
        <v>621</v>
      </c>
      <c r="I128" s="215"/>
      <c r="J128" s="215"/>
      <c r="K128" s="215"/>
      <c r="L128" s="215"/>
      <c r="M128" s="215"/>
      <c r="N128" s="215"/>
      <c r="O128" s="215"/>
      <c r="P128" s="215"/>
      <c r="Q128" s="215"/>
    </row>
    <row r="129" spans="1:17" ht="15" customHeight="1">
      <c r="A129" s="215"/>
      <c r="B129" s="215"/>
      <c r="C129" s="215"/>
      <c r="D129" s="215"/>
      <c r="E129" s="215"/>
      <c r="F129" s="215"/>
      <c r="G129" s="215"/>
      <c r="H129" s="215" t="s">
        <v>605</v>
      </c>
      <c r="I129" s="215"/>
      <c r="J129" s="215"/>
      <c r="K129" s="215"/>
      <c r="L129" s="215"/>
      <c r="M129" s="215"/>
      <c r="N129" s="215"/>
      <c r="O129" s="215"/>
      <c r="P129" s="215"/>
      <c r="Q129" s="215"/>
    </row>
    <row r="130" spans="1:17" ht="15" customHeight="1">
      <c r="A130" s="215"/>
      <c r="B130" s="215"/>
      <c r="C130" s="215"/>
      <c r="D130" s="215"/>
      <c r="E130" s="215"/>
      <c r="F130" s="215"/>
      <c r="G130" s="215"/>
      <c r="H130" s="215" t="s">
        <v>606</v>
      </c>
      <c r="I130" s="215"/>
      <c r="J130" s="215"/>
      <c r="K130" s="215"/>
      <c r="L130" s="215"/>
      <c r="M130" s="215"/>
      <c r="N130" s="215"/>
      <c r="O130" s="215"/>
      <c r="P130" s="215"/>
      <c r="Q130" s="215"/>
    </row>
    <row r="131" spans="1:17" ht="15" customHeight="1">
      <c r="A131" s="215"/>
      <c r="B131" s="215"/>
      <c r="C131" s="215"/>
      <c r="D131" s="215"/>
      <c r="E131" s="215"/>
      <c r="F131" s="215"/>
      <c r="G131" s="215"/>
      <c r="H131" s="957" t="s">
        <v>608</v>
      </c>
      <c r="I131" s="957"/>
      <c r="J131" s="215"/>
      <c r="K131" s="215"/>
      <c r="L131" s="215"/>
      <c r="M131" s="215"/>
      <c r="N131" s="215"/>
      <c r="O131" s="215"/>
      <c r="P131" s="215"/>
      <c r="Q131" s="215"/>
    </row>
    <row r="132" spans="1:17" ht="15" customHeight="1">
      <c r="A132" s="215"/>
      <c r="B132" s="215"/>
      <c r="C132" s="215"/>
      <c r="D132" s="215"/>
      <c r="E132" s="215"/>
      <c r="F132" s="215"/>
      <c r="G132" s="215"/>
      <c r="H132" s="957" t="s">
        <v>607</v>
      </c>
      <c r="I132" s="957"/>
      <c r="J132" s="215"/>
      <c r="K132" s="215"/>
      <c r="L132" s="215"/>
      <c r="M132" s="215"/>
      <c r="N132" s="215"/>
      <c r="O132" s="215"/>
      <c r="P132" s="215"/>
      <c r="Q132" s="215"/>
    </row>
    <row r="133" spans="1:17" ht="15" customHeight="1">
      <c r="A133" s="215"/>
      <c r="B133" s="215"/>
      <c r="C133" s="215"/>
      <c r="D133" s="215"/>
      <c r="E133" s="215"/>
      <c r="F133" s="215"/>
      <c r="G133" s="215"/>
      <c r="H133" s="961" t="s">
        <v>610</v>
      </c>
      <c r="I133" s="961"/>
      <c r="J133" s="961"/>
      <c r="K133" s="961"/>
      <c r="L133" s="961"/>
      <c r="M133" s="961"/>
      <c r="N133" s="961"/>
      <c r="O133" s="961"/>
      <c r="P133" s="215"/>
      <c r="Q133" s="215"/>
    </row>
    <row r="134" spans="1:17" ht="15" customHeight="1">
      <c r="A134" s="215"/>
      <c r="B134" s="215"/>
      <c r="C134" s="215"/>
      <c r="D134" s="215"/>
      <c r="E134" s="215"/>
      <c r="F134" s="215"/>
      <c r="G134" s="215"/>
      <c r="H134" s="961" t="s">
        <v>611</v>
      </c>
      <c r="I134" s="961"/>
      <c r="J134" s="961"/>
      <c r="K134" s="961"/>
      <c r="L134" s="961"/>
      <c r="M134" s="961"/>
      <c r="N134" s="961"/>
      <c r="O134" s="961"/>
      <c r="P134" s="215"/>
      <c r="Q134" s="215"/>
    </row>
    <row r="135" spans="1:17" ht="15" customHeight="1">
      <c r="A135" s="215"/>
      <c r="B135" s="215"/>
      <c r="C135" s="215"/>
      <c r="D135" s="215"/>
      <c r="E135" s="215"/>
      <c r="F135" s="215"/>
      <c r="G135" s="215"/>
      <c r="H135" s="215" t="s">
        <v>612</v>
      </c>
      <c r="I135" s="215"/>
      <c r="J135" s="215"/>
      <c r="K135" s="215"/>
      <c r="L135" s="215"/>
      <c r="M135" s="215"/>
      <c r="N135" s="215"/>
      <c r="O135" s="215"/>
      <c r="P135" s="215"/>
      <c r="Q135" s="215"/>
    </row>
    <row r="136" spans="1:17" ht="15" customHeight="1">
      <c r="A136" s="215"/>
      <c r="B136" s="215"/>
      <c r="C136" s="215"/>
      <c r="D136" s="215"/>
      <c r="E136" s="215"/>
      <c r="F136" s="215"/>
      <c r="G136" s="215"/>
      <c r="H136" s="215" t="s">
        <v>615</v>
      </c>
      <c r="I136" s="215"/>
      <c r="J136" s="215"/>
      <c r="K136" s="215"/>
      <c r="L136" s="215"/>
      <c r="M136" s="215"/>
      <c r="N136" s="215"/>
      <c r="O136" s="215"/>
      <c r="P136" s="215"/>
      <c r="Q136" s="215"/>
    </row>
    <row r="137" spans="1:17" ht="15" customHeight="1">
      <c r="A137" s="215"/>
      <c r="B137" s="215"/>
      <c r="C137" s="215"/>
      <c r="D137" s="215"/>
      <c r="E137" s="215"/>
      <c r="F137" s="215"/>
      <c r="G137" s="215"/>
      <c r="H137" s="215"/>
      <c r="I137" s="956" t="s">
        <v>616</v>
      </c>
      <c r="J137" s="956"/>
      <c r="K137" s="960" t="s">
        <v>613</v>
      </c>
      <c r="L137" s="960" t="s">
        <v>614</v>
      </c>
      <c r="M137" s="960" t="s">
        <v>618</v>
      </c>
      <c r="N137" s="215"/>
      <c r="O137" s="215"/>
      <c r="P137" s="215"/>
    </row>
    <row r="138" spans="1:17" ht="15" customHeight="1">
      <c r="A138" s="215"/>
      <c r="B138" s="215"/>
      <c r="C138" s="215"/>
      <c r="D138" s="215"/>
      <c r="E138" s="215"/>
      <c r="F138" s="215"/>
      <c r="G138" s="215"/>
      <c r="H138" s="215"/>
      <c r="I138" s="215" t="s">
        <v>617</v>
      </c>
      <c r="J138" s="215"/>
      <c r="K138" s="215"/>
      <c r="L138" s="962">
        <v>1000</v>
      </c>
      <c r="M138" s="959">
        <v>-1000</v>
      </c>
      <c r="N138" s="215"/>
      <c r="O138" s="215"/>
      <c r="P138" s="215"/>
    </row>
    <row r="139" spans="1:17" ht="15" customHeight="1">
      <c r="A139" s="215"/>
      <c r="B139" s="215"/>
      <c r="C139" s="215"/>
      <c r="D139" s="215"/>
      <c r="E139" s="215"/>
      <c r="F139" s="215"/>
      <c r="G139" s="215"/>
      <c r="H139" s="215"/>
      <c r="I139" s="215" t="s">
        <v>619</v>
      </c>
      <c r="J139" s="215"/>
      <c r="K139" s="962">
        <v>1000</v>
      </c>
      <c r="L139" s="215"/>
      <c r="M139" s="958">
        <v>0</v>
      </c>
      <c r="N139" s="215"/>
      <c r="O139" s="215"/>
      <c r="P139" s="215"/>
    </row>
    <row r="140" spans="1:17" ht="15" customHeight="1">
      <c r="A140" s="215"/>
      <c r="B140" s="215"/>
      <c r="C140" s="215"/>
      <c r="D140" s="215"/>
      <c r="E140" s="215"/>
      <c r="F140" s="215"/>
      <c r="G140" s="215"/>
      <c r="H140" s="215" t="s">
        <v>620</v>
      </c>
      <c r="I140" s="215"/>
      <c r="J140" s="215"/>
      <c r="K140" s="215"/>
      <c r="L140" s="215"/>
      <c r="M140" s="958"/>
      <c r="N140" s="215"/>
      <c r="O140" s="215"/>
      <c r="P140" s="215"/>
    </row>
    <row r="141" spans="1:17" ht="15" customHeight="1">
      <c r="A141" s="215"/>
      <c r="B141" s="215"/>
      <c r="C141" s="215"/>
      <c r="D141" s="215"/>
      <c r="E141" s="215"/>
      <c r="F141" s="215"/>
      <c r="G141" s="215"/>
      <c r="H141" s="215"/>
      <c r="I141" s="956" t="s">
        <v>616</v>
      </c>
      <c r="J141" s="956"/>
      <c r="K141" s="960" t="s">
        <v>613</v>
      </c>
      <c r="L141" s="960" t="s">
        <v>614</v>
      </c>
      <c r="M141" s="960" t="s">
        <v>618</v>
      </c>
      <c r="N141" s="215"/>
      <c r="O141" s="215"/>
      <c r="P141" s="215"/>
    </row>
    <row r="142" spans="1:17" ht="15" customHeight="1">
      <c r="A142" s="215"/>
      <c r="B142" s="215"/>
      <c r="C142" s="215"/>
      <c r="D142" s="215"/>
      <c r="E142" s="215"/>
      <c r="F142" s="215"/>
      <c r="G142" s="215"/>
      <c r="H142" s="215"/>
      <c r="I142" s="215" t="s">
        <v>619</v>
      </c>
      <c r="J142" s="215"/>
      <c r="K142" s="215"/>
      <c r="L142" s="962">
        <v>1000</v>
      </c>
      <c r="M142" s="959">
        <v>-1000</v>
      </c>
      <c r="N142" s="215"/>
      <c r="O142" s="215"/>
      <c r="P142" s="215"/>
    </row>
    <row r="143" spans="1:17" ht="9" customHeight="1">
      <c r="A143" s="215"/>
      <c r="B143" s="215"/>
      <c r="C143" s="215"/>
      <c r="D143" s="215"/>
      <c r="E143" s="215"/>
      <c r="F143" s="215"/>
      <c r="G143" s="215"/>
      <c r="H143" s="215"/>
      <c r="I143" s="215"/>
      <c r="J143" s="215"/>
      <c r="K143" s="215"/>
      <c r="L143" s="215"/>
      <c r="M143" s="215"/>
      <c r="N143" s="215"/>
      <c r="O143" s="215"/>
      <c r="P143" s="215"/>
      <c r="Q143" s="215"/>
    </row>
    <row r="144" spans="1:17" ht="15" customHeight="1">
      <c r="A144" s="215"/>
      <c r="B144" s="215"/>
      <c r="C144" s="215"/>
      <c r="D144" s="215"/>
      <c r="E144" s="215"/>
      <c r="F144" s="215"/>
      <c r="G144" s="215"/>
      <c r="H144" s="215"/>
      <c r="I144" s="215"/>
      <c r="J144" s="215"/>
      <c r="K144" s="215"/>
      <c r="L144" s="215"/>
      <c r="M144" s="215"/>
      <c r="N144" s="215"/>
      <c r="O144" s="215"/>
      <c r="P144" s="215"/>
      <c r="Q144" s="215"/>
    </row>
    <row r="145" spans="1:17" ht="15" customHeight="1">
      <c r="A145" s="215"/>
      <c r="B145" s="215"/>
      <c r="C145" s="215"/>
      <c r="D145" s="215"/>
      <c r="E145" s="215"/>
      <c r="F145" s="215"/>
      <c r="G145" s="215"/>
      <c r="H145" s="215" t="s">
        <v>312</v>
      </c>
      <c r="I145" s="215"/>
      <c r="J145" s="215"/>
      <c r="K145" s="215"/>
      <c r="L145" s="215"/>
      <c r="M145" s="215"/>
      <c r="N145" s="215"/>
      <c r="O145" s="215"/>
      <c r="P145" s="215"/>
      <c r="Q145" s="215"/>
    </row>
    <row r="146" spans="1:17" ht="15" customHeight="1">
      <c r="A146" s="215"/>
      <c r="B146" s="215"/>
      <c r="C146" s="215"/>
      <c r="D146" s="215"/>
      <c r="E146" s="215"/>
      <c r="F146" s="215"/>
      <c r="G146" s="215"/>
      <c r="H146" s="215" t="s">
        <v>273</v>
      </c>
      <c r="I146" s="215"/>
      <c r="J146" s="215"/>
      <c r="K146" s="215"/>
      <c r="L146" s="215"/>
      <c r="M146" s="215"/>
      <c r="N146" s="215"/>
      <c r="O146" s="215"/>
      <c r="P146" s="215"/>
      <c r="Q146" s="215"/>
    </row>
    <row r="147" spans="1:17" ht="15" customHeight="1">
      <c r="A147" s="215"/>
      <c r="B147" s="215"/>
      <c r="C147" s="215"/>
      <c r="D147" s="215"/>
      <c r="E147" s="215"/>
      <c r="F147" s="215"/>
      <c r="G147" s="215"/>
      <c r="H147" s="215" t="s">
        <v>313</v>
      </c>
      <c r="I147" s="215"/>
      <c r="J147" s="215"/>
      <c r="K147" s="215"/>
      <c r="L147" s="215"/>
      <c r="M147" s="215"/>
      <c r="N147" s="215"/>
      <c r="O147" s="215"/>
      <c r="P147" s="215"/>
      <c r="Q147" s="215"/>
    </row>
    <row r="148" spans="1:17" ht="15" customHeight="1">
      <c r="A148" s="215"/>
      <c r="B148" s="215"/>
      <c r="C148" s="215"/>
      <c r="D148" s="215"/>
      <c r="E148" s="215"/>
      <c r="F148" s="215"/>
      <c r="G148" s="215"/>
      <c r="H148" s="215" t="s">
        <v>314</v>
      </c>
      <c r="I148" s="215"/>
      <c r="J148" s="215"/>
      <c r="K148" s="215"/>
      <c r="L148" s="215"/>
      <c r="M148" s="215"/>
      <c r="N148" s="215"/>
      <c r="O148" s="215"/>
      <c r="P148" s="215"/>
      <c r="Q148" s="215"/>
    </row>
    <row r="149" spans="1:17" ht="8.25" customHeight="1">
      <c r="A149" s="215"/>
      <c r="B149" s="215"/>
      <c r="C149" s="215"/>
      <c r="D149" s="215"/>
      <c r="E149" s="215"/>
      <c r="F149" s="215"/>
      <c r="G149" s="215"/>
      <c r="H149" s="215"/>
      <c r="I149" s="215"/>
      <c r="J149" s="215"/>
      <c r="K149" s="215"/>
      <c r="L149" s="215"/>
      <c r="M149" s="215"/>
      <c r="N149" s="215"/>
      <c r="O149" s="215"/>
      <c r="P149" s="215"/>
      <c r="Q149" s="215"/>
    </row>
    <row r="150" spans="1:17" ht="15" customHeight="1">
      <c r="A150" s="215"/>
      <c r="B150" s="215"/>
      <c r="C150" s="215"/>
      <c r="D150" s="215"/>
      <c r="E150" s="215"/>
      <c r="F150" s="215"/>
      <c r="G150" s="215"/>
      <c r="H150" s="215" t="s">
        <v>315</v>
      </c>
      <c r="I150" s="215"/>
      <c r="J150" s="215"/>
      <c r="K150" s="215"/>
      <c r="L150" s="215"/>
      <c r="M150" s="215"/>
      <c r="N150" s="215"/>
      <c r="O150" s="215"/>
      <c r="P150" s="215"/>
      <c r="Q150" s="215"/>
    </row>
    <row r="151" spans="1:17" ht="15" customHeight="1">
      <c r="A151" s="215"/>
      <c r="B151" s="215"/>
      <c r="C151" s="215"/>
      <c r="D151" s="215"/>
      <c r="E151" s="215"/>
      <c r="F151" s="215"/>
      <c r="G151" s="215"/>
      <c r="H151" s="215" t="s">
        <v>316</v>
      </c>
      <c r="I151" s="215"/>
      <c r="J151" s="215"/>
      <c r="K151" s="215"/>
      <c r="L151" s="215"/>
      <c r="M151" s="215"/>
      <c r="N151" s="215"/>
      <c r="O151" s="215"/>
      <c r="P151" s="215"/>
      <c r="Q151" s="215"/>
    </row>
    <row r="152" spans="1:17" ht="15" customHeight="1">
      <c r="A152" s="215"/>
      <c r="B152" s="215"/>
      <c r="C152" s="215"/>
      <c r="D152" s="215"/>
      <c r="E152" s="215"/>
      <c r="F152" s="215"/>
      <c r="G152" s="215"/>
      <c r="H152" s="215" t="s">
        <v>317</v>
      </c>
      <c r="I152" s="215"/>
      <c r="J152" s="215"/>
      <c r="K152" s="215"/>
      <c r="L152" s="215"/>
      <c r="M152" s="215"/>
      <c r="N152" s="215"/>
      <c r="O152" s="215"/>
      <c r="P152" s="215"/>
      <c r="Q152" s="215"/>
    </row>
    <row r="153" spans="1:17" ht="15" customHeight="1">
      <c r="A153" s="215"/>
      <c r="B153" s="215"/>
      <c r="C153" s="215"/>
      <c r="D153" s="215"/>
      <c r="E153" s="215"/>
      <c r="F153" s="215"/>
      <c r="G153" s="215"/>
      <c r="H153" s="215" t="s">
        <v>318</v>
      </c>
      <c r="I153" s="215"/>
      <c r="J153" s="215"/>
      <c r="K153" s="215"/>
      <c r="L153" s="215"/>
      <c r="M153" s="215"/>
      <c r="N153" s="215"/>
      <c r="O153" s="215"/>
      <c r="P153" s="215"/>
      <c r="Q153" s="215"/>
    </row>
    <row r="154" spans="1:17" ht="15" customHeight="1">
      <c r="A154" s="215"/>
      <c r="B154" s="215"/>
      <c r="C154" s="215"/>
      <c r="D154" s="215"/>
      <c r="E154" s="215"/>
      <c r="F154" s="215"/>
      <c r="G154" s="215"/>
      <c r="H154" s="215" t="s">
        <v>319</v>
      </c>
      <c r="I154" s="215"/>
      <c r="J154" s="215"/>
      <c r="K154" s="215"/>
      <c r="L154" s="215"/>
      <c r="M154" s="215"/>
      <c r="N154" s="215"/>
      <c r="O154" s="215"/>
      <c r="P154" s="215"/>
      <c r="Q154" s="215"/>
    </row>
    <row r="155" spans="1:17" ht="8.25" customHeight="1">
      <c r="A155" s="215"/>
      <c r="B155" s="215"/>
      <c r="C155" s="215"/>
      <c r="D155" s="215"/>
      <c r="E155" s="215"/>
      <c r="F155" s="215"/>
      <c r="G155" s="215"/>
      <c r="H155" s="215"/>
      <c r="I155" s="215"/>
      <c r="J155" s="215"/>
      <c r="K155" s="215"/>
      <c r="L155" s="215"/>
      <c r="M155" s="215"/>
      <c r="N155" s="215"/>
      <c r="O155" s="215"/>
      <c r="P155" s="215"/>
      <c r="Q155" s="215"/>
    </row>
    <row r="156" spans="1:17" ht="15" customHeight="1">
      <c r="A156" s="215"/>
      <c r="B156" s="215"/>
      <c r="C156" s="215"/>
      <c r="D156" s="215"/>
      <c r="E156" s="215"/>
      <c r="F156" s="215"/>
      <c r="G156" s="215"/>
      <c r="H156" s="215" t="s">
        <v>320</v>
      </c>
      <c r="I156" s="215"/>
      <c r="J156" s="215"/>
      <c r="K156" s="215"/>
      <c r="L156" s="215"/>
      <c r="M156" s="215"/>
      <c r="N156" s="215"/>
      <c r="O156" s="215"/>
      <c r="P156" s="215"/>
      <c r="Q156" s="215"/>
    </row>
    <row r="157" spans="1:17" ht="15" customHeight="1">
      <c r="A157" s="215"/>
      <c r="B157" s="215"/>
      <c r="C157" s="215"/>
      <c r="D157" s="215"/>
      <c r="E157" s="215"/>
      <c r="F157" s="215"/>
      <c r="G157" s="215"/>
      <c r="H157" s="215" t="s">
        <v>321</v>
      </c>
      <c r="I157" s="215"/>
      <c r="J157" s="215"/>
      <c r="K157" s="215"/>
      <c r="L157" s="215"/>
      <c r="M157" s="215"/>
      <c r="N157" s="215"/>
      <c r="O157" s="215"/>
      <c r="P157" s="215"/>
      <c r="Q157" s="215"/>
    </row>
    <row r="158" spans="1:17" ht="15" customHeight="1">
      <c r="A158" s="215"/>
      <c r="B158" s="215"/>
      <c r="C158" s="215"/>
      <c r="D158" s="215"/>
      <c r="E158" s="215"/>
      <c r="F158" s="215"/>
      <c r="G158" s="215"/>
      <c r="H158" s="215" t="s">
        <v>359</v>
      </c>
      <c r="I158" s="215"/>
      <c r="J158" s="215"/>
      <c r="K158" s="215"/>
      <c r="L158" s="215"/>
      <c r="M158" s="215"/>
      <c r="N158" s="215"/>
      <c r="O158" s="215"/>
      <c r="P158" s="215"/>
      <c r="Q158" s="215"/>
    </row>
    <row r="159" spans="1:17" ht="15" customHeight="1">
      <c r="A159" s="215"/>
      <c r="B159" s="215"/>
      <c r="C159" s="215"/>
      <c r="D159" s="215"/>
      <c r="E159" s="215"/>
      <c r="F159" s="215"/>
      <c r="G159" s="215"/>
      <c r="H159" s="215" t="s">
        <v>322</v>
      </c>
      <c r="I159" s="215"/>
      <c r="J159" s="215"/>
      <c r="K159" s="215"/>
      <c r="L159" s="215"/>
      <c r="M159" s="215"/>
      <c r="N159" s="215"/>
      <c r="O159" s="215"/>
      <c r="P159" s="215"/>
      <c r="Q159" s="215"/>
    </row>
    <row r="160" spans="1:17" ht="15" customHeight="1">
      <c r="A160" s="215"/>
      <c r="B160" s="215"/>
      <c r="C160" s="215"/>
      <c r="D160" s="215"/>
      <c r="E160" s="215"/>
      <c r="F160" s="215"/>
      <c r="G160" s="215"/>
      <c r="H160" s="215" t="s">
        <v>323</v>
      </c>
      <c r="I160" s="215"/>
      <c r="J160" s="215"/>
      <c r="K160" s="215"/>
      <c r="L160" s="215"/>
      <c r="M160" s="215"/>
      <c r="N160" s="215"/>
      <c r="O160" s="215"/>
      <c r="P160" s="215"/>
      <c r="Q160" s="215"/>
    </row>
    <row r="161" spans="1:17" ht="15" customHeight="1">
      <c r="A161" s="215"/>
      <c r="B161" s="215"/>
      <c r="C161" s="215"/>
      <c r="D161" s="215"/>
      <c r="E161" s="215"/>
      <c r="F161" s="215"/>
      <c r="G161" s="215"/>
      <c r="H161" s="215" t="s">
        <v>324</v>
      </c>
      <c r="I161" s="215"/>
      <c r="J161" s="215"/>
      <c r="K161" s="215"/>
      <c r="L161" s="215"/>
      <c r="M161" s="215"/>
      <c r="N161" s="215"/>
      <c r="O161" s="215"/>
      <c r="P161" s="215"/>
      <c r="Q161" s="215"/>
    </row>
    <row r="162" spans="1:17" ht="8.25" customHeight="1">
      <c r="A162" s="215"/>
      <c r="B162" s="215"/>
      <c r="C162" s="215"/>
      <c r="D162" s="215"/>
      <c r="E162" s="215"/>
      <c r="F162" s="215"/>
      <c r="G162" s="215"/>
      <c r="H162" s="215"/>
      <c r="I162" s="215"/>
      <c r="J162" s="215"/>
      <c r="K162" s="215"/>
      <c r="L162" s="215"/>
      <c r="M162" s="215"/>
      <c r="N162" s="215"/>
      <c r="O162" s="215"/>
      <c r="P162" s="215"/>
      <c r="Q162" s="215"/>
    </row>
    <row r="163" spans="1:17" ht="15" customHeight="1">
      <c r="A163" s="215"/>
      <c r="B163" s="215"/>
      <c r="C163" s="215"/>
      <c r="D163" s="215"/>
      <c r="E163" s="215"/>
      <c r="F163" s="215"/>
      <c r="G163" s="215"/>
      <c r="H163" s="215" t="s">
        <v>325</v>
      </c>
      <c r="I163" s="215"/>
      <c r="J163" s="215"/>
      <c r="K163" s="215"/>
      <c r="L163" s="215"/>
      <c r="M163" s="215"/>
      <c r="N163" s="215"/>
      <c r="O163" s="215"/>
      <c r="P163" s="215"/>
      <c r="Q163" s="215"/>
    </row>
    <row r="164" spans="1:17" ht="15" customHeight="1">
      <c r="A164" s="215"/>
      <c r="B164" s="215"/>
      <c r="C164" s="215"/>
      <c r="D164" s="215"/>
      <c r="E164" s="215"/>
      <c r="F164" s="215"/>
      <c r="G164" s="215"/>
      <c r="H164" s="215" t="s">
        <v>326</v>
      </c>
      <c r="I164" s="215"/>
      <c r="J164" s="215"/>
      <c r="K164" s="215"/>
      <c r="L164" s="215"/>
      <c r="M164" s="215"/>
      <c r="N164" s="215"/>
      <c r="O164" s="215"/>
      <c r="P164" s="215"/>
      <c r="Q164" s="215"/>
    </row>
    <row r="165" spans="1:17" ht="15" customHeight="1">
      <c r="A165" s="215"/>
      <c r="B165" s="215"/>
      <c r="C165" s="215"/>
      <c r="D165" s="215"/>
      <c r="E165" s="215"/>
      <c r="F165" s="215"/>
      <c r="G165" s="215"/>
      <c r="H165" s="215" t="s">
        <v>327</v>
      </c>
      <c r="I165" s="215"/>
      <c r="J165" s="215"/>
      <c r="K165" s="215"/>
      <c r="L165" s="215"/>
      <c r="M165" s="215"/>
      <c r="N165" s="215"/>
      <c r="O165" s="215"/>
      <c r="P165" s="215"/>
      <c r="Q165" s="215"/>
    </row>
    <row r="166" spans="1:17" ht="10.5" customHeight="1">
      <c r="A166" s="215"/>
      <c r="B166" s="215"/>
      <c r="C166" s="215"/>
      <c r="D166" s="215"/>
      <c r="E166" s="215"/>
      <c r="F166" s="215"/>
      <c r="G166" s="215"/>
      <c r="H166" s="215"/>
      <c r="I166" s="215"/>
      <c r="J166" s="215"/>
      <c r="K166" s="215"/>
      <c r="L166" s="215"/>
      <c r="M166" s="215"/>
      <c r="N166" s="215"/>
      <c r="O166" s="215"/>
      <c r="P166" s="215"/>
      <c r="Q166" s="215"/>
    </row>
    <row r="167" spans="1:17" ht="15" customHeight="1">
      <c r="A167" s="215"/>
      <c r="B167" s="215"/>
      <c r="C167" s="215"/>
      <c r="D167" s="215"/>
      <c r="E167" s="215"/>
      <c r="F167" s="215"/>
      <c r="G167" s="215"/>
      <c r="H167" s="215"/>
      <c r="I167" s="215" t="s">
        <v>328</v>
      </c>
      <c r="J167" s="215"/>
      <c r="K167" s="215"/>
      <c r="L167" s="215"/>
      <c r="M167" s="215"/>
      <c r="N167" s="215"/>
      <c r="O167" s="215"/>
      <c r="P167" s="215"/>
      <c r="Q167" s="215"/>
    </row>
    <row r="168" spans="1:17" ht="15" customHeight="1">
      <c r="A168" s="215"/>
      <c r="B168" s="215"/>
      <c r="C168" s="215"/>
      <c r="D168" s="215"/>
      <c r="E168" s="215"/>
      <c r="F168" s="215"/>
      <c r="G168" s="215"/>
      <c r="H168" s="215"/>
      <c r="I168" s="215" t="s">
        <v>329</v>
      </c>
      <c r="J168" s="215"/>
      <c r="K168" s="215"/>
      <c r="L168" s="215"/>
      <c r="M168" s="215"/>
      <c r="N168" s="215"/>
      <c r="O168" s="215"/>
      <c r="P168" s="215"/>
      <c r="Q168" s="215"/>
    </row>
    <row r="169" spans="1:17" ht="15" customHeight="1">
      <c r="A169" s="215"/>
      <c r="B169" s="215"/>
      <c r="C169" s="215"/>
      <c r="D169" s="215"/>
      <c r="E169" s="215"/>
      <c r="F169" s="215"/>
      <c r="G169" s="215"/>
      <c r="H169" s="215"/>
      <c r="I169" s="215"/>
      <c r="J169" s="215"/>
      <c r="K169" s="215"/>
      <c r="L169" s="215"/>
      <c r="M169" s="215"/>
      <c r="N169" s="215"/>
      <c r="O169" s="215"/>
      <c r="P169" s="215"/>
      <c r="Q169" s="215"/>
    </row>
    <row r="170" spans="1:17" ht="15" customHeight="1">
      <c r="A170" s="215"/>
      <c r="B170" s="215"/>
      <c r="C170" s="215"/>
      <c r="D170" s="215"/>
      <c r="E170" s="215"/>
      <c r="F170" s="215"/>
      <c r="G170" s="215"/>
      <c r="H170" s="215"/>
      <c r="I170" s="215" t="s">
        <v>330</v>
      </c>
      <c r="J170" s="215"/>
      <c r="K170" s="215"/>
      <c r="L170" s="215"/>
      <c r="M170" s="215"/>
      <c r="N170" s="215"/>
      <c r="O170" s="215"/>
      <c r="P170" s="215"/>
      <c r="Q170" s="215"/>
    </row>
    <row r="171" spans="1:17" ht="15" customHeight="1">
      <c r="A171" s="215"/>
      <c r="B171" s="215"/>
      <c r="C171" s="215"/>
      <c r="D171" s="215"/>
      <c r="E171" s="215"/>
      <c r="F171" s="215"/>
      <c r="G171" s="215"/>
      <c r="H171" s="215"/>
      <c r="I171" s="215" t="s">
        <v>331</v>
      </c>
      <c r="J171" s="215"/>
      <c r="K171" s="215"/>
      <c r="L171" s="215"/>
      <c r="M171" s="215"/>
      <c r="N171" s="215"/>
      <c r="O171" s="215"/>
      <c r="P171" s="215"/>
      <c r="Q171" s="215"/>
    </row>
    <row r="172" spans="1:17" ht="15" customHeight="1">
      <c r="A172" s="215"/>
      <c r="B172" s="215"/>
      <c r="C172" s="215"/>
      <c r="D172" s="215"/>
      <c r="E172" s="215"/>
      <c r="F172" s="215"/>
      <c r="G172" s="215"/>
      <c r="H172" s="215"/>
      <c r="I172" s="215" t="s">
        <v>332</v>
      </c>
      <c r="J172" s="215"/>
      <c r="K172" s="215"/>
      <c r="L172" s="215"/>
      <c r="M172" s="215"/>
      <c r="N172" s="215"/>
      <c r="O172" s="215"/>
      <c r="P172" s="215"/>
      <c r="Q172" s="215"/>
    </row>
    <row r="173" spans="1:17" ht="15" customHeight="1">
      <c r="A173" s="215"/>
      <c r="B173" s="215"/>
      <c r="C173" s="215"/>
      <c r="D173" s="215"/>
      <c r="E173" s="215"/>
      <c r="F173" s="215"/>
      <c r="G173" s="215"/>
      <c r="H173" s="215"/>
      <c r="I173" s="215"/>
      <c r="J173" s="215"/>
      <c r="K173" s="215"/>
      <c r="L173" s="215"/>
      <c r="M173" s="215"/>
      <c r="N173" s="215"/>
      <c r="O173" s="215"/>
      <c r="P173" s="215"/>
      <c r="Q173" s="215"/>
    </row>
    <row r="174" spans="1:17" ht="15" customHeight="1">
      <c r="A174" s="215"/>
      <c r="B174" s="215"/>
      <c r="C174" s="215"/>
      <c r="D174" s="215"/>
      <c r="E174" s="215"/>
      <c r="F174" s="215"/>
      <c r="G174" s="215"/>
      <c r="H174" s="215"/>
      <c r="I174" s="215" t="s">
        <v>333</v>
      </c>
      <c r="J174" s="215"/>
      <c r="K174" s="215"/>
      <c r="L174" s="215"/>
      <c r="M174" s="215"/>
      <c r="N174" s="215"/>
      <c r="O174" s="215"/>
      <c r="P174" s="215"/>
      <c r="Q174" s="215"/>
    </row>
    <row r="175" spans="1:17" ht="15" customHeight="1">
      <c r="A175" s="215"/>
      <c r="B175" s="215"/>
      <c r="C175" s="215"/>
      <c r="D175" s="215"/>
      <c r="E175" s="215"/>
      <c r="F175" s="215"/>
      <c r="G175" s="215"/>
      <c r="H175" s="215"/>
      <c r="I175" s="215" t="s">
        <v>334</v>
      </c>
      <c r="J175" s="215"/>
      <c r="K175" s="215"/>
      <c r="L175" s="215"/>
      <c r="M175" s="215"/>
      <c r="N175" s="215"/>
      <c r="O175" s="215"/>
      <c r="P175" s="215"/>
      <c r="Q175" s="215"/>
    </row>
    <row r="176" spans="1:17" ht="15" customHeight="1">
      <c r="A176" s="215"/>
      <c r="B176" s="215"/>
      <c r="C176" s="215"/>
      <c r="D176" s="215"/>
      <c r="E176" s="215"/>
      <c r="F176" s="215"/>
      <c r="G176" s="215"/>
      <c r="H176" s="215"/>
      <c r="I176" s="215" t="s">
        <v>335</v>
      </c>
      <c r="J176" s="215"/>
      <c r="K176" s="215"/>
      <c r="L176" s="215"/>
      <c r="M176" s="215"/>
      <c r="N176" s="215"/>
      <c r="O176" s="215"/>
      <c r="P176" s="215"/>
      <c r="Q176" s="215"/>
    </row>
    <row r="177" spans="1:17" ht="15" customHeight="1">
      <c r="A177" s="215"/>
      <c r="B177" s="215"/>
      <c r="C177" s="215"/>
      <c r="D177" s="215"/>
      <c r="E177" s="215"/>
      <c r="F177" s="215"/>
      <c r="G177" s="215"/>
      <c r="H177" s="215"/>
      <c r="I177" s="215"/>
      <c r="J177" s="215"/>
      <c r="K177" s="215"/>
      <c r="L177" s="215"/>
      <c r="M177" s="215"/>
      <c r="N177" s="215"/>
      <c r="O177" s="215"/>
      <c r="P177" s="215"/>
      <c r="Q177" s="215"/>
    </row>
    <row r="178" spans="1:17" ht="15" customHeight="1">
      <c r="A178" s="215"/>
      <c r="B178" s="215"/>
      <c r="C178" s="215"/>
      <c r="D178" s="215"/>
      <c r="E178" s="215"/>
      <c r="F178" s="215"/>
      <c r="G178" s="215"/>
      <c r="H178" s="215"/>
      <c r="I178" s="215" t="s">
        <v>336</v>
      </c>
      <c r="J178" s="215"/>
      <c r="K178" s="215"/>
      <c r="L178" s="215"/>
      <c r="M178" s="215"/>
      <c r="N178" s="215"/>
      <c r="O178" s="215"/>
      <c r="P178" s="215"/>
      <c r="Q178" s="215"/>
    </row>
    <row r="179" spans="1:17" ht="15" customHeight="1">
      <c r="A179" s="215"/>
      <c r="B179" s="215"/>
      <c r="C179" s="215"/>
      <c r="D179" s="215"/>
      <c r="E179" s="215"/>
      <c r="F179" s="215"/>
      <c r="G179" s="215"/>
      <c r="H179" s="215"/>
      <c r="I179" s="215" t="s">
        <v>337</v>
      </c>
      <c r="J179" s="215"/>
      <c r="K179" s="215"/>
      <c r="L179" s="215"/>
      <c r="M179" s="215"/>
      <c r="N179" s="215"/>
      <c r="O179" s="215"/>
      <c r="P179" s="215"/>
      <c r="Q179" s="215"/>
    </row>
    <row r="180" spans="1:17" ht="15" customHeight="1">
      <c r="A180" s="215"/>
      <c r="B180" s="215"/>
      <c r="C180" s="215"/>
      <c r="D180" s="215"/>
      <c r="E180" s="215"/>
      <c r="F180" s="215"/>
      <c r="G180" s="215"/>
      <c r="H180" s="215"/>
      <c r="I180" s="215" t="s">
        <v>338</v>
      </c>
      <c r="J180" s="215"/>
      <c r="K180" s="215"/>
      <c r="L180" s="215"/>
      <c r="M180" s="215"/>
      <c r="N180" s="215"/>
      <c r="O180" s="215"/>
      <c r="P180" s="215"/>
      <c r="Q180" s="215"/>
    </row>
    <row r="181" spans="1:17" ht="15" customHeight="1">
      <c r="A181" s="215"/>
      <c r="B181" s="215"/>
      <c r="C181" s="215"/>
      <c r="D181" s="215"/>
      <c r="E181" s="215"/>
      <c r="F181" s="215"/>
      <c r="G181" s="215"/>
      <c r="H181" s="215"/>
      <c r="I181" s="215" t="s">
        <v>339</v>
      </c>
      <c r="J181" s="215"/>
      <c r="K181" s="215"/>
      <c r="L181" s="215"/>
      <c r="M181" s="215"/>
      <c r="N181" s="215"/>
      <c r="O181" s="215"/>
      <c r="P181" s="215"/>
      <c r="Q181" s="215"/>
    </row>
    <row r="182" spans="1:17" ht="10.5" customHeight="1">
      <c r="A182" s="215"/>
      <c r="B182" s="215"/>
      <c r="C182" s="215"/>
      <c r="D182" s="215"/>
      <c r="E182" s="215"/>
      <c r="F182" s="215"/>
      <c r="G182" s="215"/>
      <c r="H182" s="215"/>
      <c r="I182" s="215"/>
      <c r="J182" s="215"/>
      <c r="K182" s="215"/>
      <c r="L182" s="215"/>
      <c r="M182" s="215"/>
      <c r="N182" s="215"/>
      <c r="O182" s="215"/>
      <c r="P182" s="215"/>
      <c r="Q182" s="215"/>
    </row>
    <row r="183" spans="1:17" ht="15" customHeight="1">
      <c r="A183" s="215"/>
      <c r="B183" s="215"/>
      <c r="C183" s="215"/>
      <c r="D183" s="215"/>
      <c r="E183" s="215"/>
      <c r="F183" s="215"/>
      <c r="G183" s="215"/>
      <c r="H183" s="215"/>
      <c r="I183" s="215" t="s">
        <v>340</v>
      </c>
      <c r="J183" s="215"/>
      <c r="K183" s="215"/>
      <c r="L183" s="215"/>
      <c r="M183" s="215"/>
      <c r="N183" s="215"/>
      <c r="O183" s="215"/>
      <c r="P183" s="215"/>
      <c r="Q183" s="215"/>
    </row>
    <row r="184" spans="1:17" ht="15" customHeight="1">
      <c r="A184" s="215"/>
      <c r="B184" s="215"/>
      <c r="C184" s="215"/>
      <c r="D184" s="215"/>
      <c r="E184" s="215"/>
      <c r="F184" s="215"/>
      <c r="G184" s="215"/>
      <c r="H184" s="215"/>
      <c r="I184" s="215" t="s">
        <v>341</v>
      </c>
      <c r="J184" s="215"/>
      <c r="K184" s="215"/>
      <c r="L184" s="215"/>
      <c r="M184" s="215"/>
      <c r="N184" s="215"/>
      <c r="O184" s="215"/>
      <c r="P184" s="215"/>
      <c r="Q184" s="215"/>
    </row>
    <row r="185" spans="1:17" ht="15" customHeight="1">
      <c r="A185" s="215"/>
      <c r="B185" s="215"/>
      <c r="C185" s="215"/>
      <c r="D185" s="215"/>
      <c r="E185" s="215"/>
      <c r="F185" s="215"/>
      <c r="G185" s="215"/>
      <c r="H185" s="215"/>
      <c r="I185" s="215" t="s">
        <v>342</v>
      </c>
      <c r="J185" s="215"/>
      <c r="K185" s="215"/>
      <c r="L185" s="215"/>
      <c r="M185" s="215"/>
      <c r="N185" s="215"/>
      <c r="O185" s="215"/>
      <c r="P185" s="215"/>
      <c r="Q185" s="215"/>
    </row>
    <row r="186" spans="1:17" ht="15" customHeight="1">
      <c r="A186" s="215"/>
      <c r="B186" s="215"/>
      <c r="C186" s="215"/>
      <c r="D186" s="215"/>
      <c r="E186" s="215"/>
      <c r="F186" s="215"/>
      <c r="G186" s="215"/>
      <c r="H186" s="215"/>
      <c r="I186" s="215"/>
      <c r="J186" s="215"/>
      <c r="K186" s="215"/>
      <c r="L186" s="215"/>
      <c r="M186" s="215"/>
      <c r="N186" s="215"/>
      <c r="O186" s="215"/>
      <c r="P186" s="215"/>
      <c r="Q186" s="215"/>
    </row>
    <row r="187" spans="1:17" ht="15" customHeight="1">
      <c r="A187" s="215"/>
      <c r="B187" s="215"/>
      <c r="C187" s="215"/>
      <c r="D187" s="215"/>
      <c r="E187" s="215"/>
      <c r="F187" s="215"/>
      <c r="G187" s="215"/>
      <c r="H187" s="215"/>
      <c r="I187" s="215" t="s">
        <v>343</v>
      </c>
      <c r="J187" s="215"/>
      <c r="K187" s="215"/>
      <c r="L187" s="215"/>
      <c r="M187" s="215"/>
      <c r="N187" s="215"/>
      <c r="O187" s="215"/>
      <c r="P187" s="215"/>
      <c r="Q187" s="215"/>
    </row>
    <row r="188" spans="1:17" ht="15" customHeight="1">
      <c r="A188" s="215"/>
      <c r="B188" s="215"/>
      <c r="C188" s="215"/>
      <c r="D188" s="215"/>
      <c r="E188" s="215"/>
      <c r="F188" s="215"/>
      <c r="G188" s="215"/>
      <c r="H188" s="215"/>
      <c r="I188" s="215" t="s">
        <v>344</v>
      </c>
      <c r="J188" s="215"/>
      <c r="K188" s="215"/>
      <c r="L188" s="215"/>
      <c r="M188" s="215"/>
      <c r="N188" s="215"/>
      <c r="O188" s="215"/>
      <c r="P188" s="215"/>
      <c r="Q188" s="215"/>
    </row>
    <row r="189" spans="1:17" ht="15" customHeight="1">
      <c r="A189" s="215"/>
      <c r="B189" s="215"/>
      <c r="C189" s="215"/>
      <c r="D189" s="215"/>
      <c r="E189" s="215"/>
      <c r="F189" s="215"/>
      <c r="G189" s="215"/>
      <c r="H189" s="215"/>
      <c r="I189" s="215" t="s">
        <v>360</v>
      </c>
      <c r="J189" s="215"/>
      <c r="K189" s="215"/>
      <c r="L189" s="215"/>
      <c r="M189" s="215"/>
      <c r="N189" s="215"/>
      <c r="O189" s="215"/>
      <c r="P189" s="215"/>
      <c r="Q189" s="215"/>
    </row>
    <row r="190" spans="1:17" ht="15" customHeight="1">
      <c r="A190" s="215"/>
      <c r="B190" s="215"/>
      <c r="C190" s="215"/>
      <c r="D190" s="215"/>
      <c r="E190" s="215"/>
      <c r="F190" s="215"/>
      <c r="G190" s="215"/>
      <c r="H190" s="215"/>
      <c r="I190" s="215" t="s">
        <v>345</v>
      </c>
      <c r="J190" s="215"/>
      <c r="K190" s="215"/>
      <c r="L190" s="215"/>
      <c r="M190" s="215"/>
      <c r="N190" s="215"/>
      <c r="O190" s="215"/>
      <c r="P190" s="215"/>
      <c r="Q190" s="215"/>
    </row>
    <row r="191" spans="1:17" ht="10.5" customHeight="1">
      <c r="A191" s="215"/>
      <c r="B191" s="215"/>
      <c r="C191" s="215"/>
      <c r="D191" s="215"/>
      <c r="E191" s="215"/>
      <c r="F191" s="215"/>
      <c r="G191" s="215"/>
      <c r="H191" s="215"/>
      <c r="I191" s="215"/>
      <c r="J191" s="215"/>
      <c r="K191" s="215"/>
      <c r="L191" s="215"/>
      <c r="M191" s="215"/>
      <c r="N191" s="215"/>
      <c r="O191" s="215"/>
      <c r="P191" s="215"/>
      <c r="Q191" s="215"/>
    </row>
    <row r="192" spans="1:17" ht="15" customHeight="1">
      <c r="A192" s="215"/>
      <c r="B192" s="215"/>
      <c r="C192" s="215"/>
      <c r="D192" s="215"/>
      <c r="E192" s="215"/>
      <c r="F192" s="215"/>
      <c r="G192" s="215"/>
      <c r="H192" s="215"/>
      <c r="I192" s="215" t="s">
        <v>346</v>
      </c>
      <c r="J192" s="215"/>
      <c r="K192" s="215"/>
      <c r="L192" s="215"/>
      <c r="M192" s="215"/>
      <c r="N192" s="215"/>
      <c r="O192" s="215"/>
      <c r="P192" s="215"/>
      <c r="Q192" s="215"/>
    </row>
    <row r="193" spans="1:17" ht="15" customHeight="1">
      <c r="A193" s="215"/>
      <c r="B193" s="215"/>
      <c r="C193" s="215"/>
      <c r="D193" s="215"/>
      <c r="E193" s="215"/>
      <c r="F193" s="215"/>
      <c r="G193" s="215"/>
      <c r="H193" s="215"/>
      <c r="I193" s="215" t="s">
        <v>347</v>
      </c>
      <c r="J193" s="215"/>
      <c r="K193" s="215"/>
      <c r="L193" s="215"/>
      <c r="M193" s="215"/>
      <c r="N193" s="215"/>
      <c r="O193" s="215"/>
      <c r="P193" s="215"/>
      <c r="Q193" s="215"/>
    </row>
    <row r="194" spans="1:17" ht="15" customHeight="1">
      <c r="A194" s="215"/>
      <c r="B194" s="215"/>
      <c r="C194" s="215"/>
      <c r="D194" s="215"/>
      <c r="E194" s="215"/>
      <c r="F194" s="215"/>
      <c r="G194" s="215"/>
      <c r="H194" s="215"/>
      <c r="I194" s="215"/>
      <c r="J194" s="215"/>
      <c r="K194" s="215"/>
      <c r="L194" s="215"/>
      <c r="M194" s="215"/>
      <c r="N194" s="215"/>
      <c r="O194" s="215"/>
      <c r="P194" s="215"/>
      <c r="Q194" s="215"/>
    </row>
    <row r="195" spans="1:17" ht="15" customHeight="1">
      <c r="A195" s="215"/>
      <c r="B195" s="215"/>
      <c r="C195" s="215"/>
      <c r="D195" s="215"/>
      <c r="E195" s="215"/>
      <c r="F195" s="215"/>
      <c r="G195" s="215"/>
      <c r="H195" s="215"/>
      <c r="I195" s="215" t="s">
        <v>348</v>
      </c>
      <c r="J195" s="215"/>
      <c r="K195" s="215"/>
      <c r="L195" s="215"/>
      <c r="M195" s="215"/>
      <c r="N195" s="215"/>
      <c r="O195" s="215"/>
      <c r="P195" s="215"/>
      <c r="Q195" s="215"/>
    </row>
    <row r="196" spans="1:17" ht="15" customHeight="1">
      <c r="A196" s="215"/>
      <c r="B196" s="215"/>
      <c r="C196" s="215"/>
      <c r="D196" s="215"/>
      <c r="E196" s="215"/>
      <c r="F196" s="215"/>
      <c r="G196" s="215"/>
      <c r="H196" s="215"/>
      <c r="I196" s="215" t="s">
        <v>349</v>
      </c>
      <c r="J196" s="215"/>
      <c r="K196" s="215"/>
      <c r="L196" s="215"/>
      <c r="M196" s="215"/>
      <c r="N196" s="215"/>
      <c r="O196" s="215"/>
      <c r="P196" s="215"/>
      <c r="Q196" s="215"/>
    </row>
    <row r="197" spans="1:17" ht="15" customHeight="1">
      <c r="A197" s="215"/>
      <c r="B197" s="215"/>
      <c r="C197" s="215"/>
      <c r="D197" s="215"/>
      <c r="E197" s="215"/>
      <c r="F197" s="215"/>
      <c r="G197" s="215"/>
      <c r="H197" s="215"/>
      <c r="I197" s="215"/>
      <c r="J197" s="215"/>
      <c r="K197" s="215"/>
      <c r="L197" s="215"/>
      <c r="M197" s="215"/>
      <c r="N197" s="215"/>
      <c r="O197" s="215"/>
      <c r="P197" s="215"/>
      <c r="Q197" s="215"/>
    </row>
    <row r="198" spans="1:17" ht="15" customHeight="1">
      <c r="A198" s="215"/>
      <c r="B198" s="215"/>
      <c r="C198" s="215"/>
      <c r="D198" s="215"/>
      <c r="E198" s="215"/>
      <c r="F198" s="215"/>
      <c r="G198" s="215"/>
      <c r="H198" s="215"/>
      <c r="I198" s="215"/>
      <c r="J198" s="215"/>
      <c r="K198" s="215"/>
      <c r="L198" s="215"/>
      <c r="M198" s="215"/>
      <c r="N198" s="215"/>
      <c r="O198" s="215"/>
      <c r="P198" s="215"/>
      <c r="Q198" s="215"/>
    </row>
    <row r="199" spans="1:17" ht="15" customHeight="1">
      <c r="A199" s="215"/>
      <c r="B199" s="215"/>
      <c r="C199" s="215"/>
      <c r="D199" s="215"/>
      <c r="E199" s="215"/>
      <c r="F199" s="215"/>
      <c r="G199" s="215"/>
      <c r="H199" s="215"/>
      <c r="I199" s="215" t="s">
        <v>350</v>
      </c>
      <c r="J199" s="215"/>
      <c r="K199" s="215"/>
      <c r="L199" s="215"/>
      <c r="M199" s="215"/>
      <c r="N199" s="215"/>
      <c r="O199" s="215"/>
      <c r="P199" s="215"/>
      <c r="Q199" s="215"/>
    </row>
    <row r="200" spans="1:17" ht="15" customHeight="1">
      <c r="A200" s="215"/>
      <c r="B200" s="215"/>
      <c r="C200" s="215"/>
      <c r="D200" s="215"/>
      <c r="E200" s="215"/>
      <c r="F200" s="215"/>
      <c r="G200" s="215"/>
      <c r="H200" s="215"/>
      <c r="I200" s="215" t="s">
        <v>351</v>
      </c>
      <c r="J200" s="215"/>
      <c r="K200" s="215"/>
      <c r="L200" s="215"/>
      <c r="M200" s="215"/>
      <c r="N200" s="215"/>
      <c r="O200" s="215"/>
      <c r="P200" s="215"/>
      <c r="Q200" s="215"/>
    </row>
    <row r="201" spans="1:17" ht="15" customHeight="1">
      <c r="A201" s="215"/>
      <c r="B201" s="215"/>
      <c r="C201" s="215"/>
      <c r="D201" s="215"/>
      <c r="E201" s="215"/>
      <c r="F201" s="215"/>
      <c r="G201" s="215"/>
      <c r="H201" s="215"/>
      <c r="I201" s="215" t="s">
        <v>352</v>
      </c>
      <c r="J201" s="215"/>
      <c r="K201" s="215"/>
      <c r="L201" s="215"/>
      <c r="M201" s="215"/>
      <c r="N201" s="215"/>
      <c r="O201" s="215"/>
      <c r="P201" s="215"/>
      <c r="Q201" s="215"/>
    </row>
    <row r="202" spans="1:17" ht="15" customHeight="1">
      <c r="A202" s="215"/>
      <c r="B202" s="215"/>
      <c r="C202" s="215"/>
      <c r="D202" s="215"/>
      <c r="E202" s="215"/>
      <c r="F202" s="215"/>
      <c r="G202" s="215"/>
      <c r="H202" s="215"/>
      <c r="I202" s="215" t="s">
        <v>353</v>
      </c>
      <c r="J202" s="215"/>
      <c r="K202" s="215"/>
      <c r="L202" s="215"/>
      <c r="M202" s="215"/>
      <c r="N202" s="215"/>
      <c r="O202" s="215"/>
      <c r="P202" s="215"/>
      <c r="Q202" s="215"/>
    </row>
    <row r="203" spans="1:17" ht="15" customHeight="1">
      <c r="A203" s="215"/>
      <c r="B203" s="215"/>
      <c r="C203" s="215"/>
      <c r="D203" s="215"/>
      <c r="E203" s="215"/>
      <c r="F203" s="215"/>
      <c r="G203" s="215"/>
      <c r="H203" s="215"/>
      <c r="I203" s="215" t="s">
        <v>354</v>
      </c>
      <c r="J203" s="215"/>
      <c r="K203" s="215"/>
      <c r="L203" s="215"/>
      <c r="M203" s="215"/>
      <c r="N203" s="215"/>
      <c r="O203" s="215"/>
      <c r="P203" s="215"/>
      <c r="Q203" s="215"/>
    </row>
    <row r="204" spans="1:17" ht="15" customHeight="1">
      <c r="A204" s="215"/>
      <c r="B204" s="215"/>
      <c r="C204" s="215"/>
      <c r="D204" s="215"/>
      <c r="E204" s="215"/>
      <c r="F204" s="215"/>
      <c r="G204" s="215"/>
      <c r="H204" s="215"/>
      <c r="I204" s="215"/>
      <c r="J204" s="215"/>
      <c r="K204" s="215"/>
      <c r="L204" s="215"/>
      <c r="M204" s="215"/>
      <c r="N204" s="215"/>
      <c r="O204" s="215"/>
      <c r="P204" s="215"/>
      <c r="Q204" s="215"/>
    </row>
    <row r="205" spans="1:17" ht="15" customHeight="1">
      <c r="A205" s="215"/>
      <c r="B205" s="215"/>
      <c r="C205" s="215"/>
      <c r="D205" s="215"/>
      <c r="E205" s="215"/>
      <c r="F205" s="215"/>
      <c r="G205" s="215"/>
      <c r="H205" s="215"/>
      <c r="I205" s="215" t="s">
        <v>361</v>
      </c>
      <c r="J205" s="215"/>
      <c r="K205" s="215"/>
      <c r="L205" s="215"/>
      <c r="M205" s="215"/>
      <c r="N205" s="215"/>
      <c r="O205" s="215"/>
      <c r="P205" s="215"/>
      <c r="Q205" s="215"/>
    </row>
    <row r="206" spans="1:17" ht="15" customHeight="1">
      <c r="A206" s="215"/>
      <c r="B206" s="215"/>
      <c r="C206" s="215"/>
      <c r="D206" s="215"/>
      <c r="E206" s="215"/>
      <c r="F206" s="215"/>
      <c r="G206" s="215"/>
      <c r="H206" s="215"/>
      <c r="I206" s="215" t="s">
        <v>362</v>
      </c>
      <c r="J206" s="215"/>
      <c r="K206" s="215"/>
      <c r="L206" s="215"/>
      <c r="M206" s="215"/>
      <c r="N206" s="215"/>
      <c r="O206" s="215"/>
      <c r="P206" s="215"/>
      <c r="Q206" s="215"/>
    </row>
    <row r="207" spans="1:17" ht="15" customHeight="1">
      <c r="A207" s="215"/>
      <c r="B207" s="215"/>
      <c r="C207" s="215"/>
      <c r="D207" s="215"/>
      <c r="E207" s="215"/>
      <c r="F207" s="215"/>
      <c r="G207" s="215"/>
      <c r="H207" s="215"/>
      <c r="I207" s="215"/>
      <c r="J207" s="215"/>
      <c r="K207" s="215"/>
      <c r="L207" s="215"/>
      <c r="M207" s="215"/>
      <c r="N207" s="215"/>
      <c r="O207" s="215"/>
      <c r="P207" s="215"/>
      <c r="Q207" s="215"/>
    </row>
    <row r="208" spans="1:17" ht="15" customHeight="1">
      <c r="A208" s="215"/>
      <c r="B208" s="215"/>
      <c r="C208" s="215"/>
      <c r="D208" s="215"/>
      <c r="E208" s="215"/>
      <c r="F208" s="215"/>
      <c r="G208" s="215"/>
      <c r="H208" s="215"/>
      <c r="I208" s="215" t="s">
        <v>363</v>
      </c>
      <c r="J208" s="215"/>
      <c r="K208" s="215"/>
      <c r="L208" s="215"/>
      <c r="M208" s="215"/>
      <c r="N208" s="215"/>
      <c r="O208" s="215"/>
      <c r="P208" s="215"/>
      <c r="Q208" s="215"/>
    </row>
    <row r="209" spans="1:17" ht="15" customHeight="1">
      <c r="A209" s="215"/>
      <c r="B209" s="215"/>
      <c r="C209" s="215"/>
      <c r="D209" s="215"/>
      <c r="E209" s="215"/>
      <c r="F209" s="215"/>
      <c r="G209" s="215"/>
      <c r="H209" s="215"/>
      <c r="I209" s="215" t="s">
        <v>364</v>
      </c>
      <c r="J209" s="215"/>
      <c r="K209" s="215"/>
      <c r="L209" s="215"/>
      <c r="M209" s="215"/>
      <c r="N209" s="215"/>
      <c r="O209" s="215"/>
      <c r="P209" s="215"/>
      <c r="Q209" s="215"/>
    </row>
    <row r="210" spans="1:17" ht="15" customHeight="1">
      <c r="A210" s="215"/>
      <c r="B210" s="215"/>
      <c r="C210" s="215"/>
      <c r="D210" s="215"/>
      <c r="E210" s="215"/>
      <c r="F210" s="215"/>
      <c r="G210" s="215"/>
      <c r="H210" s="215"/>
      <c r="I210" s="215" t="s">
        <v>365</v>
      </c>
      <c r="J210" s="215"/>
      <c r="K210" s="215"/>
      <c r="L210" s="215"/>
      <c r="M210" s="215"/>
      <c r="N210" s="215"/>
      <c r="O210" s="215"/>
      <c r="P210" s="215"/>
      <c r="Q210" s="215"/>
    </row>
    <row r="211" spans="1:17" ht="15" customHeight="1">
      <c r="A211" s="215"/>
      <c r="B211" s="215"/>
      <c r="C211" s="215"/>
      <c r="D211" s="215"/>
      <c r="E211" s="215"/>
      <c r="F211" s="215"/>
      <c r="G211" s="215"/>
      <c r="H211" s="215"/>
      <c r="I211" s="215" t="s">
        <v>366</v>
      </c>
      <c r="J211" s="215"/>
      <c r="K211" s="215"/>
      <c r="L211" s="215"/>
      <c r="M211" s="215"/>
      <c r="N211" s="215"/>
      <c r="O211" s="215"/>
      <c r="P211" s="215"/>
      <c r="Q211" s="215"/>
    </row>
    <row r="212" spans="1:17" ht="15" customHeight="1">
      <c r="A212" s="215"/>
      <c r="B212" s="215"/>
      <c r="C212" s="215"/>
      <c r="D212" s="215"/>
      <c r="E212" s="215"/>
      <c r="F212" s="215"/>
      <c r="G212" s="215"/>
      <c r="H212" s="215"/>
      <c r="I212" s="215" t="s">
        <v>367</v>
      </c>
      <c r="J212" s="215"/>
      <c r="K212" s="215"/>
      <c r="L212" s="215"/>
      <c r="M212" s="215"/>
      <c r="N212" s="215"/>
      <c r="O212" s="215"/>
      <c r="P212" s="215"/>
      <c r="Q212" s="215"/>
    </row>
    <row r="213" spans="1:17" ht="15" customHeight="1">
      <c r="A213" s="215"/>
      <c r="B213" s="215"/>
      <c r="C213" s="215"/>
      <c r="D213" s="215"/>
      <c r="E213" s="215"/>
      <c r="F213" s="215"/>
      <c r="G213" s="215"/>
      <c r="H213" s="215"/>
      <c r="I213" s="215" t="s">
        <v>368</v>
      </c>
      <c r="J213" s="215"/>
      <c r="K213" s="215"/>
      <c r="L213" s="215"/>
      <c r="M213" s="215"/>
      <c r="N213" s="215"/>
      <c r="O213" s="215"/>
      <c r="P213" s="215"/>
      <c r="Q213" s="215"/>
    </row>
    <row r="214" spans="1:17" ht="15" customHeight="1">
      <c r="A214" s="215"/>
      <c r="B214" s="215"/>
      <c r="C214" s="215"/>
      <c r="D214" s="215"/>
      <c r="E214" s="215"/>
      <c r="F214" s="215"/>
      <c r="G214" s="215"/>
      <c r="H214" s="215"/>
      <c r="I214" s="215" t="s">
        <v>369</v>
      </c>
      <c r="J214" s="215"/>
      <c r="K214" s="215"/>
      <c r="L214" s="215"/>
      <c r="M214" s="215"/>
      <c r="N214" s="215"/>
      <c r="O214" s="215"/>
      <c r="P214" s="215"/>
      <c r="Q214" s="215"/>
    </row>
    <row r="215" spans="1:17" ht="15" customHeight="1">
      <c r="A215" s="215"/>
      <c r="B215" s="215"/>
      <c r="C215" s="215"/>
      <c r="D215" s="215"/>
      <c r="E215" s="215"/>
      <c r="F215" s="215"/>
      <c r="G215" s="215"/>
      <c r="H215" s="215"/>
      <c r="I215" s="215" t="s">
        <v>370</v>
      </c>
      <c r="J215" s="215"/>
      <c r="K215" s="215"/>
      <c r="L215" s="215"/>
      <c r="M215" s="215"/>
      <c r="N215" s="215"/>
      <c r="O215" s="215"/>
      <c r="P215" s="215"/>
      <c r="Q215" s="215"/>
    </row>
    <row r="216" spans="1:17" ht="15" customHeight="1">
      <c r="A216" s="215"/>
      <c r="B216" s="215"/>
      <c r="C216" s="215"/>
      <c r="D216" s="215"/>
      <c r="E216" s="215"/>
      <c r="F216" s="215"/>
      <c r="G216" s="215"/>
      <c r="H216" s="215"/>
      <c r="I216" s="215"/>
      <c r="J216" s="215"/>
      <c r="K216" s="215"/>
      <c r="L216" s="215"/>
      <c r="M216" s="215"/>
      <c r="N216" s="215"/>
      <c r="O216" s="215"/>
      <c r="P216" s="215"/>
      <c r="Q216" s="215"/>
    </row>
    <row r="217" spans="1:17" ht="15" customHeight="1">
      <c r="A217" s="215"/>
      <c r="B217" s="215"/>
      <c r="C217" s="215" t="s">
        <v>633</v>
      </c>
      <c r="D217" s="215"/>
      <c r="E217" s="215"/>
      <c r="F217" s="215"/>
      <c r="G217" s="215"/>
      <c r="H217" s="215"/>
      <c r="I217" s="215"/>
      <c r="J217" s="215"/>
      <c r="K217" s="215"/>
      <c r="L217" s="215"/>
      <c r="M217" s="215"/>
      <c r="N217" s="215"/>
      <c r="O217" s="215"/>
      <c r="P217" s="215"/>
      <c r="Q217" s="215"/>
    </row>
    <row r="218" spans="1:17" ht="15" customHeight="1">
      <c r="A218" s="215"/>
      <c r="B218" s="215"/>
      <c r="C218" s="215" t="s">
        <v>634</v>
      </c>
      <c r="D218" s="215"/>
      <c r="E218" s="215"/>
      <c r="F218" s="215"/>
      <c r="G218" s="215"/>
      <c r="H218" s="215"/>
      <c r="I218" s="215"/>
      <c r="J218" s="215"/>
      <c r="K218" s="215"/>
      <c r="L218" s="215"/>
      <c r="M218" s="215"/>
      <c r="N218" s="215"/>
      <c r="O218" s="215"/>
      <c r="P218" s="215"/>
      <c r="Q218" s="215"/>
    </row>
    <row r="219" spans="1:17" ht="15" customHeight="1">
      <c r="A219" s="215"/>
      <c r="B219" s="215"/>
      <c r="C219" s="215" t="s">
        <v>635</v>
      </c>
      <c r="D219" s="215"/>
      <c r="E219" s="215"/>
      <c r="F219" s="215"/>
      <c r="G219" s="215"/>
      <c r="H219" s="215"/>
      <c r="I219" s="215"/>
      <c r="J219" s="215"/>
      <c r="K219" s="215"/>
      <c r="L219" s="215"/>
      <c r="M219" s="215"/>
      <c r="N219" s="215"/>
      <c r="O219" s="215"/>
      <c r="P219" s="215"/>
      <c r="Q219" s="215"/>
    </row>
    <row r="220" spans="1:17" ht="15" customHeight="1">
      <c r="A220" s="215"/>
      <c r="B220" s="215"/>
      <c r="C220" s="215"/>
      <c r="D220" s="215"/>
      <c r="E220" s="215"/>
      <c r="F220" s="215"/>
      <c r="G220" s="215"/>
      <c r="H220" s="215"/>
      <c r="I220" s="215"/>
      <c r="J220" s="215"/>
      <c r="K220" s="215"/>
      <c r="L220" s="215"/>
      <c r="M220" s="215"/>
      <c r="N220" s="215"/>
      <c r="O220" s="215"/>
      <c r="P220" s="215"/>
      <c r="Q220" s="215"/>
    </row>
    <row r="221" spans="1:17" ht="15" customHeight="1">
      <c r="A221" s="215"/>
      <c r="B221" s="215"/>
      <c r="C221" s="215"/>
      <c r="D221" s="215"/>
      <c r="E221" s="215"/>
      <c r="F221" s="215"/>
      <c r="G221" s="215"/>
      <c r="H221" s="215" t="s">
        <v>636</v>
      </c>
      <c r="I221" s="215"/>
      <c r="J221" s="215"/>
      <c r="K221" s="215"/>
      <c r="L221" s="215"/>
      <c r="M221" s="215"/>
      <c r="N221" s="215"/>
      <c r="O221" s="215"/>
      <c r="P221" s="215"/>
      <c r="Q221" s="215"/>
    </row>
    <row r="222" spans="1:17">
      <c r="A222" s="215"/>
      <c r="B222" s="215"/>
      <c r="C222" s="215"/>
      <c r="D222" s="215"/>
      <c r="E222" s="215"/>
      <c r="F222" s="215"/>
      <c r="G222" s="215"/>
      <c r="H222" s="215" t="s">
        <v>637</v>
      </c>
      <c r="I222" s="215"/>
      <c r="J222" s="215"/>
      <c r="K222" s="215"/>
      <c r="L222" s="215"/>
      <c r="M222" s="215"/>
      <c r="N222" s="215"/>
      <c r="O222" s="215"/>
      <c r="P222" s="215"/>
      <c r="Q222" s="215"/>
    </row>
    <row r="223" spans="1:17">
      <c r="A223" s="215"/>
      <c r="B223" s="215"/>
      <c r="C223" s="215"/>
      <c r="D223" s="215"/>
      <c r="E223" s="215"/>
      <c r="F223" s="215"/>
      <c r="G223" s="215"/>
      <c r="H223" s="215" t="s">
        <v>638</v>
      </c>
      <c r="I223" s="215"/>
      <c r="J223" s="215"/>
      <c r="K223" s="215"/>
      <c r="L223" s="215"/>
      <c r="M223" s="215"/>
      <c r="N223" s="215"/>
      <c r="O223" s="215"/>
      <c r="P223" s="215"/>
      <c r="Q223" s="215"/>
    </row>
    <row r="224" spans="1:17">
      <c r="A224" s="215"/>
      <c r="B224" s="215"/>
      <c r="C224" s="215"/>
      <c r="D224" s="215"/>
      <c r="E224" s="215"/>
      <c r="F224" s="215"/>
      <c r="G224" s="215"/>
      <c r="H224" s="215" t="s">
        <v>639</v>
      </c>
      <c r="I224" s="215"/>
      <c r="J224" s="215"/>
      <c r="K224" s="215"/>
      <c r="L224" s="215"/>
      <c r="M224" s="215"/>
      <c r="N224" s="215"/>
      <c r="O224" s="215"/>
      <c r="P224" s="215"/>
      <c r="Q224" s="215"/>
    </row>
    <row r="225" spans="1:17">
      <c r="A225" s="215"/>
      <c r="B225" s="215"/>
      <c r="C225" s="215"/>
      <c r="D225" s="215"/>
      <c r="E225" s="215"/>
      <c r="F225" s="215"/>
      <c r="G225" s="215"/>
      <c r="H225" s="215" t="s">
        <v>640</v>
      </c>
      <c r="I225" s="215"/>
      <c r="J225" s="215"/>
      <c r="K225" s="215"/>
      <c r="L225" s="215"/>
      <c r="M225" s="215"/>
      <c r="N225" s="215"/>
      <c r="O225" s="215"/>
      <c r="P225" s="215"/>
      <c r="Q225" s="215"/>
    </row>
    <row r="226" spans="1:17">
      <c r="A226" s="215"/>
      <c r="B226" s="215"/>
      <c r="C226" s="215"/>
      <c r="D226" s="215"/>
      <c r="E226" s="215"/>
      <c r="F226" s="215"/>
      <c r="G226" s="215"/>
      <c r="H226" s="215" t="s">
        <v>643</v>
      </c>
      <c r="I226" s="215"/>
      <c r="J226" s="215"/>
      <c r="K226" s="215"/>
      <c r="L226" s="215"/>
      <c r="M226" s="215"/>
      <c r="N226" s="215"/>
      <c r="O226" s="215"/>
      <c r="P226" s="215"/>
      <c r="Q226" s="215"/>
    </row>
    <row r="227" spans="1:17">
      <c r="A227" s="215"/>
      <c r="B227" s="215"/>
      <c r="C227" s="215"/>
      <c r="D227" s="215"/>
      <c r="E227" s="215"/>
      <c r="F227" s="215"/>
      <c r="G227" s="215"/>
      <c r="H227" s="215"/>
      <c r="I227" s="215"/>
      <c r="J227" s="215"/>
      <c r="K227" s="215"/>
      <c r="L227" s="215"/>
      <c r="M227" s="215"/>
      <c r="N227" s="215"/>
      <c r="O227" s="215"/>
      <c r="P227" s="215"/>
      <c r="Q227" s="215"/>
    </row>
    <row r="228" spans="1:17">
      <c r="A228" s="215"/>
      <c r="B228" s="215"/>
      <c r="C228" s="215"/>
      <c r="D228" s="215"/>
      <c r="E228" s="215"/>
      <c r="F228" s="215"/>
      <c r="G228" s="215"/>
      <c r="H228" s="215"/>
      <c r="I228" s="215"/>
      <c r="J228" s="215"/>
      <c r="K228" s="215"/>
      <c r="L228" s="215"/>
      <c r="M228" s="215"/>
      <c r="N228" s="215"/>
      <c r="O228" s="215"/>
      <c r="P228" s="215"/>
      <c r="Q228" s="215"/>
    </row>
    <row r="229" spans="1:17">
      <c r="A229" s="215"/>
      <c r="B229" s="215"/>
      <c r="C229" s="215"/>
      <c r="D229" s="215"/>
      <c r="E229" s="215"/>
      <c r="F229" s="215"/>
      <c r="G229" s="215"/>
      <c r="H229" s="215" t="s">
        <v>644</v>
      </c>
      <c r="I229" s="215"/>
      <c r="J229" s="215"/>
      <c r="K229" s="215"/>
      <c r="L229" s="215"/>
      <c r="M229" s="215"/>
      <c r="N229" s="215"/>
      <c r="O229" s="215"/>
      <c r="P229" s="215"/>
      <c r="Q229" s="215"/>
    </row>
    <row r="230" spans="1:17">
      <c r="A230" s="215"/>
      <c r="B230" s="215"/>
      <c r="C230" s="215"/>
      <c r="D230" s="215"/>
      <c r="E230" s="215"/>
      <c r="F230" s="215"/>
      <c r="G230" s="215"/>
      <c r="H230" s="215" t="s">
        <v>645</v>
      </c>
      <c r="I230" s="215"/>
      <c r="J230" s="215"/>
      <c r="K230" s="215"/>
      <c r="L230" s="215"/>
      <c r="M230" s="215"/>
      <c r="N230" s="215"/>
      <c r="O230" s="215"/>
      <c r="P230" s="215"/>
      <c r="Q230" s="215"/>
    </row>
    <row r="231" spans="1:17">
      <c r="A231" s="215"/>
      <c r="B231" s="215"/>
      <c r="C231" s="215"/>
      <c r="D231" s="215"/>
      <c r="E231" s="215"/>
      <c r="F231" s="215"/>
      <c r="G231" s="215"/>
      <c r="H231" s="215" t="s">
        <v>646</v>
      </c>
      <c r="I231" s="215"/>
      <c r="J231" s="215"/>
      <c r="K231" s="215"/>
      <c r="L231" s="215"/>
      <c r="M231" s="215"/>
      <c r="N231" s="215"/>
      <c r="O231" s="215"/>
      <c r="P231" s="215"/>
      <c r="Q231" s="215"/>
    </row>
    <row r="232" spans="1:17">
      <c r="A232" s="215"/>
      <c r="B232" s="215"/>
      <c r="C232" s="215"/>
      <c r="D232" s="215"/>
      <c r="E232" s="215"/>
      <c r="F232" s="215"/>
      <c r="G232" s="215"/>
      <c r="H232" s="215" t="s">
        <v>647</v>
      </c>
      <c r="I232" s="215"/>
      <c r="J232" s="215"/>
      <c r="K232" s="215"/>
      <c r="L232" s="215"/>
      <c r="M232" s="215"/>
      <c r="N232" s="215"/>
      <c r="O232" s="215"/>
      <c r="P232" s="215"/>
      <c r="Q232" s="215"/>
    </row>
    <row r="233" spans="1:17">
      <c r="A233" s="215"/>
      <c r="B233" s="215"/>
      <c r="C233" s="215"/>
      <c r="D233" s="215"/>
      <c r="E233" s="215"/>
      <c r="F233" s="215"/>
      <c r="G233" s="215"/>
      <c r="H233" s="215" t="s">
        <v>648</v>
      </c>
      <c r="I233" s="215"/>
      <c r="J233" s="215"/>
      <c r="K233" s="215"/>
      <c r="L233" s="215"/>
      <c r="M233" s="215"/>
      <c r="N233" s="215"/>
      <c r="O233" s="215"/>
      <c r="P233" s="215"/>
      <c r="Q233" s="215"/>
    </row>
    <row r="234" spans="1:17">
      <c r="A234" s="215"/>
      <c r="B234" s="215"/>
      <c r="C234" s="215"/>
      <c r="D234" s="215"/>
      <c r="E234" s="215"/>
      <c r="F234" s="215"/>
      <c r="G234" s="215"/>
      <c r="H234" s="215" t="s">
        <v>649</v>
      </c>
      <c r="I234" s="215"/>
      <c r="J234" s="215"/>
      <c r="K234" s="215"/>
      <c r="L234" s="215"/>
      <c r="M234" s="215"/>
      <c r="N234" s="215"/>
      <c r="O234" s="215"/>
      <c r="P234" s="215"/>
      <c r="Q234" s="215"/>
    </row>
    <row r="235" spans="1:17">
      <c r="A235" s="215"/>
      <c r="B235" s="215"/>
      <c r="C235" s="215"/>
      <c r="D235" s="215"/>
      <c r="E235" s="215"/>
      <c r="F235" s="215"/>
      <c r="G235" s="215"/>
      <c r="H235" s="215" t="s">
        <v>650</v>
      </c>
      <c r="I235" s="215"/>
      <c r="J235" s="215"/>
      <c r="K235" s="215"/>
      <c r="L235" s="215"/>
      <c r="M235" s="215"/>
      <c r="N235" s="215"/>
      <c r="O235" s="215"/>
      <c r="P235" s="215"/>
      <c r="Q235" s="215"/>
    </row>
    <row r="236" spans="1:17">
      <c r="A236" s="215"/>
      <c r="B236" s="215"/>
      <c r="C236" s="215"/>
      <c r="D236" s="215"/>
      <c r="E236" s="215"/>
      <c r="F236" s="215"/>
      <c r="G236" s="215"/>
      <c r="H236" s="215" t="s">
        <v>651</v>
      </c>
      <c r="I236" s="215"/>
      <c r="J236" s="215"/>
      <c r="K236" s="215"/>
      <c r="L236" s="215"/>
      <c r="M236" s="215"/>
      <c r="N236" s="215"/>
      <c r="O236" s="215"/>
      <c r="P236" s="215"/>
      <c r="Q236" s="215"/>
    </row>
    <row r="237" spans="1:17">
      <c r="A237" s="215"/>
      <c r="B237" s="215"/>
      <c r="C237" s="215"/>
      <c r="D237" s="215"/>
      <c r="E237" s="215"/>
      <c r="F237" s="215"/>
      <c r="G237" s="215"/>
      <c r="H237" s="215" t="s">
        <v>652</v>
      </c>
      <c r="I237" s="215"/>
      <c r="J237" s="215"/>
      <c r="K237" s="215"/>
      <c r="L237" s="215"/>
      <c r="M237" s="215"/>
      <c r="N237" s="215"/>
      <c r="O237" s="215"/>
      <c r="P237" s="215"/>
      <c r="Q237" s="215"/>
    </row>
    <row r="238" spans="1:17">
      <c r="A238" s="215"/>
      <c r="B238" s="215"/>
      <c r="C238" s="215"/>
      <c r="D238" s="215"/>
      <c r="E238" s="215"/>
      <c r="F238" s="215"/>
      <c r="G238" s="215"/>
      <c r="H238" s="215" t="s">
        <v>653</v>
      </c>
      <c r="I238" s="215"/>
      <c r="J238" s="215"/>
      <c r="K238" s="215"/>
      <c r="L238" s="215"/>
      <c r="M238" s="215"/>
      <c r="N238" s="215"/>
      <c r="O238" s="215"/>
      <c r="P238" s="215"/>
      <c r="Q238" s="215"/>
    </row>
    <row r="239" spans="1:17">
      <c r="A239" s="215"/>
      <c r="B239" s="215"/>
      <c r="C239" s="215"/>
      <c r="D239" s="215"/>
      <c r="E239" s="215"/>
      <c r="F239" s="215"/>
      <c r="G239" s="215"/>
      <c r="H239" s="215" t="s">
        <v>654</v>
      </c>
      <c r="I239" s="215"/>
      <c r="J239" s="215"/>
      <c r="K239" s="215"/>
      <c r="L239" s="215"/>
      <c r="M239" s="215"/>
      <c r="N239" s="215"/>
      <c r="O239" s="215"/>
      <c r="P239" s="215"/>
      <c r="Q239" s="215"/>
    </row>
    <row r="240" spans="1:17">
      <c r="A240" s="215"/>
      <c r="B240" s="215"/>
      <c r="C240" s="215"/>
      <c r="D240" s="215"/>
      <c r="E240" s="215"/>
      <c r="F240" s="215"/>
      <c r="G240" s="215"/>
      <c r="H240" s="215"/>
      <c r="I240" s="215"/>
      <c r="J240" s="215"/>
      <c r="K240" s="215"/>
      <c r="L240" s="215"/>
      <c r="M240" s="215"/>
      <c r="N240" s="215"/>
      <c r="O240" s="215"/>
      <c r="P240" s="215"/>
      <c r="Q240" s="215"/>
    </row>
    <row r="241" spans="1:17">
      <c r="A241" s="215"/>
      <c r="B241" s="215"/>
      <c r="C241" s="215"/>
      <c r="D241" s="215" t="s">
        <v>655</v>
      </c>
      <c r="E241" s="215"/>
      <c r="F241" s="215"/>
      <c r="G241" s="215"/>
      <c r="H241" s="215"/>
      <c r="I241" s="215"/>
      <c r="J241" s="215"/>
      <c r="K241" s="215"/>
      <c r="L241" s="215"/>
      <c r="M241" s="215"/>
      <c r="N241" s="215"/>
      <c r="O241" s="215"/>
      <c r="P241" s="215"/>
      <c r="Q241" s="215"/>
    </row>
    <row r="242" spans="1:17">
      <c r="A242" s="215"/>
      <c r="B242" s="215"/>
      <c r="C242" s="215"/>
      <c r="D242" s="215" t="s">
        <v>656</v>
      </c>
      <c r="E242" s="215"/>
      <c r="F242" s="215"/>
      <c r="G242" s="215"/>
      <c r="H242" s="215"/>
      <c r="I242" s="215"/>
      <c r="J242" s="215"/>
      <c r="K242" s="215"/>
      <c r="L242" s="215"/>
      <c r="M242" s="215"/>
      <c r="N242" s="215"/>
      <c r="O242" s="215"/>
      <c r="P242" s="215"/>
      <c r="Q242" s="215"/>
    </row>
    <row r="243" spans="1:17">
      <c r="A243" s="215"/>
      <c r="B243" s="215"/>
      <c r="C243" s="215"/>
      <c r="D243" s="215" t="s">
        <v>657</v>
      </c>
      <c r="E243" s="215"/>
      <c r="F243" s="215"/>
      <c r="G243" s="215"/>
      <c r="H243" s="215"/>
      <c r="I243" s="215"/>
      <c r="J243" s="215"/>
      <c r="K243" s="215"/>
      <c r="L243" s="215"/>
      <c r="M243" s="215"/>
      <c r="N243" s="215"/>
      <c r="O243" s="215"/>
      <c r="P243" s="215"/>
      <c r="Q243" s="215"/>
    </row>
    <row r="244" spans="1:17">
      <c r="A244" s="215"/>
      <c r="B244" s="215"/>
      <c r="C244" s="215"/>
      <c r="D244" s="215" t="s">
        <v>658</v>
      </c>
      <c r="E244" s="215"/>
      <c r="F244" s="215"/>
      <c r="G244" s="215"/>
      <c r="H244" s="215"/>
      <c r="I244" s="215"/>
      <c r="J244" s="215"/>
      <c r="K244" s="215"/>
      <c r="L244" s="215"/>
      <c r="M244" s="215"/>
      <c r="N244" s="215"/>
      <c r="O244" s="215"/>
      <c r="P244" s="215"/>
      <c r="Q244" s="215"/>
    </row>
    <row r="245" spans="1:17">
      <c r="A245" s="215"/>
      <c r="B245" s="215"/>
      <c r="C245" s="215"/>
      <c r="D245" s="215" t="s">
        <v>660</v>
      </c>
      <c r="E245" s="215"/>
      <c r="F245" s="215"/>
      <c r="G245" s="215"/>
      <c r="H245" s="215"/>
      <c r="I245" s="215"/>
      <c r="J245" s="215"/>
      <c r="K245" s="215"/>
      <c r="L245" s="215"/>
      <c r="M245" s="215"/>
      <c r="N245" s="215"/>
      <c r="O245" s="215"/>
      <c r="P245" s="215"/>
      <c r="Q245" s="215"/>
    </row>
    <row r="246" spans="1:17">
      <c r="A246" s="215"/>
      <c r="B246" s="215"/>
      <c r="C246" s="215"/>
      <c r="D246" s="215" t="s">
        <v>661</v>
      </c>
      <c r="E246" s="215"/>
      <c r="F246" s="215"/>
      <c r="G246" s="215"/>
      <c r="H246" s="215"/>
      <c r="I246" s="215"/>
      <c r="J246" s="215"/>
      <c r="K246" s="215"/>
      <c r="L246" s="215"/>
      <c r="M246" s="215"/>
      <c r="N246" s="215"/>
      <c r="O246" s="215"/>
      <c r="P246" s="215"/>
      <c r="Q246" s="215"/>
    </row>
    <row r="247" spans="1:17">
      <c r="A247" s="215"/>
      <c r="B247" s="215"/>
      <c r="C247" s="215"/>
      <c r="D247" s="957" t="s">
        <v>662</v>
      </c>
      <c r="E247" s="957"/>
      <c r="F247" s="957"/>
      <c r="G247" s="957"/>
      <c r="H247" s="215"/>
      <c r="I247" s="215"/>
      <c r="J247" s="215"/>
      <c r="K247" s="215"/>
      <c r="L247" s="215"/>
      <c r="M247" s="215"/>
      <c r="N247" s="215"/>
      <c r="O247" s="215"/>
      <c r="P247" s="215"/>
      <c r="Q247" s="215"/>
    </row>
    <row r="248" spans="1:17">
      <c r="A248" s="215"/>
      <c r="B248" s="215"/>
      <c r="C248" s="215"/>
      <c r="D248" s="957" t="s">
        <v>663</v>
      </c>
      <c r="E248" s="957"/>
      <c r="F248" s="957"/>
      <c r="G248" s="957"/>
      <c r="H248" s="215"/>
      <c r="I248" s="215"/>
      <c r="J248" s="215"/>
      <c r="K248" s="215"/>
      <c r="L248" s="215"/>
      <c r="M248" s="215"/>
      <c r="N248" s="215"/>
      <c r="O248" s="215"/>
      <c r="P248" s="215"/>
      <c r="Q248" s="215"/>
    </row>
    <row r="249" spans="1:17">
      <c r="A249" s="215"/>
      <c r="B249" s="215"/>
      <c r="C249" s="215"/>
      <c r="D249" s="215"/>
      <c r="E249" s="215"/>
      <c r="F249" s="215"/>
      <c r="G249" s="215"/>
      <c r="H249" s="215"/>
      <c r="I249" s="215"/>
      <c r="J249" s="215"/>
      <c r="K249" s="215"/>
      <c r="L249" s="215"/>
      <c r="M249" s="215"/>
      <c r="N249" s="215"/>
      <c r="O249" s="215"/>
      <c r="P249" s="215"/>
      <c r="Q249" s="215"/>
    </row>
    <row r="250" spans="1:17">
      <c r="A250" s="215"/>
      <c r="B250" s="215"/>
      <c r="C250" s="215"/>
      <c r="D250" s="215"/>
      <c r="E250" s="215"/>
      <c r="F250" s="215"/>
      <c r="G250" s="215"/>
      <c r="H250" s="215"/>
      <c r="I250" s="215"/>
      <c r="J250" s="215"/>
      <c r="K250" s="215"/>
      <c r="L250" s="215"/>
      <c r="M250" s="215"/>
      <c r="N250" s="215"/>
      <c r="O250" s="215"/>
      <c r="P250" s="215"/>
      <c r="Q250" s="215"/>
    </row>
    <row r="251" spans="1:17">
      <c r="A251" s="215"/>
      <c r="B251" s="215"/>
      <c r="C251" s="215"/>
      <c r="D251" s="215"/>
      <c r="E251" s="215"/>
      <c r="F251" s="215"/>
      <c r="G251" s="215"/>
      <c r="H251" s="215"/>
      <c r="I251" s="215"/>
      <c r="J251" s="215"/>
      <c r="K251" s="215"/>
      <c r="L251" s="215"/>
      <c r="M251" s="215" t="s">
        <v>684</v>
      </c>
      <c r="N251" s="215"/>
      <c r="O251" s="215"/>
      <c r="P251" s="215"/>
      <c r="Q251" s="215"/>
    </row>
    <row r="252" spans="1:17">
      <c r="A252" s="215"/>
      <c r="B252" s="215"/>
      <c r="C252" s="215"/>
      <c r="D252" s="215"/>
      <c r="E252" s="215"/>
      <c r="F252" s="215"/>
      <c r="G252" s="215"/>
      <c r="H252" s="215"/>
      <c r="I252" s="215"/>
      <c r="J252" s="215"/>
      <c r="K252" s="215"/>
      <c r="L252" s="215"/>
      <c r="M252" s="215" t="s">
        <v>685</v>
      </c>
      <c r="N252" s="215"/>
      <c r="O252" s="215"/>
      <c r="P252" s="215"/>
      <c r="Q252" s="215"/>
    </row>
    <row r="253" spans="1:17">
      <c r="A253" s="215"/>
      <c r="B253" s="215"/>
      <c r="C253" s="215"/>
      <c r="D253" s="215"/>
      <c r="E253" s="215"/>
      <c r="F253" s="215"/>
      <c r="G253" s="215"/>
      <c r="H253" s="215"/>
      <c r="I253" s="215"/>
      <c r="J253" s="215"/>
      <c r="K253" s="215"/>
      <c r="L253" s="215"/>
      <c r="M253" s="215" t="s">
        <v>686</v>
      </c>
      <c r="N253" s="215"/>
      <c r="O253" s="215"/>
      <c r="P253" s="215"/>
      <c r="Q253" s="215"/>
    </row>
    <row r="254" spans="1:17">
      <c r="A254" s="215"/>
      <c r="B254" s="215"/>
      <c r="C254" s="215"/>
      <c r="D254" s="215"/>
      <c r="E254" s="215"/>
      <c r="F254" s="215"/>
      <c r="G254" s="215"/>
      <c r="H254" s="215"/>
      <c r="I254" s="215"/>
      <c r="J254" s="215"/>
      <c r="K254" s="215"/>
      <c r="L254" s="215"/>
      <c r="M254" s="215" t="s">
        <v>687</v>
      </c>
      <c r="N254" s="215"/>
      <c r="O254" s="215"/>
      <c r="P254" s="215"/>
      <c r="Q254" s="215"/>
    </row>
    <row r="255" spans="1:17">
      <c r="A255" s="215"/>
      <c r="B255" s="215"/>
      <c r="C255" s="215"/>
      <c r="D255" s="215"/>
      <c r="E255" s="215"/>
      <c r="F255" s="215"/>
      <c r="G255" s="215"/>
      <c r="H255" s="215"/>
      <c r="I255" s="215"/>
      <c r="J255" s="215"/>
      <c r="K255" s="215"/>
      <c r="L255" s="215"/>
      <c r="M255" s="215" t="s">
        <v>688</v>
      </c>
      <c r="N255" s="215"/>
      <c r="O255" s="215"/>
      <c r="P255" s="215"/>
      <c r="Q255" s="215"/>
    </row>
    <row r="256" spans="1:17">
      <c r="A256" s="215"/>
      <c r="B256" s="215"/>
      <c r="C256" s="215"/>
      <c r="D256" s="215"/>
      <c r="E256" s="215"/>
      <c r="F256" s="215"/>
      <c r="G256" s="215"/>
      <c r="H256" s="215"/>
      <c r="I256" s="215"/>
      <c r="J256" s="215"/>
      <c r="K256" s="215"/>
      <c r="L256" s="215"/>
      <c r="M256" s="215"/>
      <c r="N256" s="215"/>
      <c r="O256" s="215"/>
      <c r="P256" s="215"/>
      <c r="Q256" s="215"/>
    </row>
    <row r="257" spans="1:17">
      <c r="A257" s="215"/>
      <c r="B257" s="215"/>
      <c r="C257" s="215"/>
      <c r="D257" s="215"/>
      <c r="E257" s="215"/>
      <c r="F257" s="215"/>
      <c r="G257" s="215"/>
      <c r="H257" s="215"/>
      <c r="I257" s="215"/>
      <c r="J257" s="215"/>
      <c r="K257" s="215"/>
      <c r="L257" s="215"/>
      <c r="M257" s="215"/>
      <c r="N257" s="215"/>
      <c r="O257" s="215"/>
      <c r="P257" s="215"/>
      <c r="Q257" s="215"/>
    </row>
    <row r="258" spans="1:17">
      <c r="A258" s="215"/>
      <c r="B258" s="215"/>
      <c r="C258" s="215"/>
      <c r="D258" s="215"/>
      <c r="E258" s="215"/>
      <c r="F258" s="215"/>
      <c r="G258" s="215"/>
      <c r="H258" s="215"/>
      <c r="I258" s="215"/>
      <c r="J258" s="215"/>
      <c r="K258" s="215"/>
      <c r="L258" s="215"/>
      <c r="M258" s="215"/>
      <c r="N258" s="215"/>
      <c r="O258" s="215"/>
      <c r="P258" s="215"/>
      <c r="Q258" s="215"/>
    </row>
    <row r="259" spans="1:17">
      <c r="A259" s="215"/>
      <c r="B259" s="215"/>
      <c r="C259" s="215"/>
      <c r="D259" s="215"/>
      <c r="E259" s="215"/>
      <c r="F259" s="215"/>
      <c r="G259" s="215"/>
      <c r="H259" s="215"/>
      <c r="I259" s="215"/>
      <c r="J259" s="215"/>
      <c r="K259" s="215"/>
      <c r="L259" s="215"/>
      <c r="M259" s="215"/>
      <c r="N259" s="215"/>
      <c r="O259" s="215"/>
      <c r="P259" s="215"/>
      <c r="Q259" s="215"/>
    </row>
    <row r="260" spans="1:17">
      <c r="A260" s="215"/>
      <c r="B260" s="215"/>
      <c r="C260" s="215"/>
      <c r="D260" s="215"/>
      <c r="E260" s="215"/>
      <c r="F260" s="215"/>
      <c r="G260" s="215"/>
      <c r="H260" s="215"/>
      <c r="I260" s="215"/>
      <c r="J260" s="215"/>
      <c r="K260" s="215"/>
      <c r="L260" s="215"/>
      <c r="M260" s="215"/>
      <c r="N260" s="215"/>
      <c r="O260" s="215"/>
      <c r="P260" s="215"/>
      <c r="Q260" s="215"/>
    </row>
    <row r="261" spans="1:17">
      <c r="A261" s="215"/>
      <c r="B261" s="215"/>
      <c r="C261" s="215"/>
      <c r="D261" s="215"/>
      <c r="E261" s="215"/>
      <c r="F261" s="215"/>
      <c r="G261" s="215"/>
      <c r="H261" s="215"/>
      <c r="I261" s="215"/>
      <c r="J261" s="215"/>
      <c r="K261" s="215"/>
      <c r="L261" s="215"/>
      <c r="M261" s="215"/>
      <c r="N261" s="215"/>
      <c r="O261" s="215"/>
      <c r="P261" s="215"/>
      <c r="Q261" s="215"/>
    </row>
    <row r="262" spans="1:17">
      <c r="A262" s="215"/>
      <c r="B262" s="215"/>
      <c r="C262" s="215"/>
      <c r="D262" s="215"/>
      <c r="E262" s="215"/>
      <c r="F262" s="215"/>
      <c r="G262" s="215"/>
      <c r="H262" s="215"/>
      <c r="I262" s="215"/>
      <c r="J262" s="215"/>
      <c r="K262" s="215"/>
      <c r="L262" s="215"/>
      <c r="M262" s="215"/>
      <c r="N262" s="215"/>
      <c r="O262" s="215"/>
      <c r="P262" s="215"/>
      <c r="Q262" s="215"/>
    </row>
    <row r="263" spans="1:17">
      <c r="A263" s="215"/>
      <c r="B263" s="215"/>
      <c r="C263" s="215"/>
      <c r="D263" s="215"/>
      <c r="E263" s="215"/>
      <c r="F263" s="215"/>
      <c r="G263" s="215"/>
      <c r="H263" s="215"/>
      <c r="I263" s="215"/>
      <c r="J263" s="215"/>
      <c r="K263" s="215"/>
      <c r="L263" s="215"/>
      <c r="M263" s="215"/>
      <c r="N263" s="215"/>
      <c r="O263" s="215"/>
      <c r="P263" s="215"/>
      <c r="Q263" s="215"/>
    </row>
    <row r="264" spans="1:17">
      <c r="A264" s="215"/>
      <c r="B264" s="215"/>
      <c r="C264" s="215"/>
      <c r="D264" s="215"/>
      <c r="E264" s="215"/>
      <c r="F264" s="215"/>
      <c r="G264" s="215"/>
      <c r="H264" s="215"/>
      <c r="I264" s="215"/>
      <c r="J264" s="215"/>
      <c r="K264" s="215"/>
      <c r="L264" s="215"/>
      <c r="M264" s="215"/>
      <c r="N264" s="215"/>
      <c r="O264" s="215"/>
      <c r="P264" s="215"/>
      <c r="Q264" s="215"/>
    </row>
    <row r="265" spans="1:17">
      <c r="A265" s="215"/>
      <c r="B265" s="215"/>
      <c r="C265" s="215"/>
      <c r="D265" s="215"/>
      <c r="E265" s="215"/>
      <c r="F265" s="215"/>
      <c r="G265" s="215"/>
      <c r="H265" s="215"/>
      <c r="I265" s="215"/>
      <c r="J265" s="215"/>
      <c r="K265" s="215"/>
      <c r="L265" s="215"/>
      <c r="M265" s="215"/>
      <c r="N265" s="215"/>
      <c r="O265" s="215"/>
      <c r="P265" s="215"/>
      <c r="Q265" s="215"/>
    </row>
    <row r="266" spans="1:17">
      <c r="A266" s="215"/>
      <c r="B266" s="215"/>
      <c r="C266" s="215"/>
      <c r="D266" s="215"/>
      <c r="E266" s="215"/>
      <c r="F266" s="215"/>
      <c r="G266" s="215"/>
      <c r="H266" s="215"/>
      <c r="I266" s="215"/>
      <c r="J266" s="215"/>
      <c r="K266" s="215"/>
      <c r="L266" s="215"/>
      <c r="M266" s="215"/>
      <c r="N266" s="215"/>
      <c r="O266" s="215"/>
      <c r="P266" s="215"/>
      <c r="Q266" s="215"/>
    </row>
  </sheetData>
  <sheetProtection password="CC51" sheet="1" objects="1" scenarios="1"/>
  <mergeCells count="3">
    <mergeCell ref="J2:O2"/>
    <mergeCell ref="J86:N86"/>
    <mergeCell ref="J90:N90"/>
  </mergeCells>
  <phoneticPr fontId="1"/>
  <pageMargins left="0.3" right="0" top="0.39" bottom="0.27559055118110237" header="0.27559055118110237" footer="0.23622047244094491"/>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Sheet3">
    <tabColor rgb="FFFFFF00"/>
  </sheetPr>
  <dimension ref="A2:AG247"/>
  <sheetViews>
    <sheetView zoomScaleNormal="100" workbookViewId="0">
      <selection activeCell="B2" sqref="B2"/>
    </sheetView>
  </sheetViews>
  <sheetFormatPr defaultRowHeight="13.5"/>
  <cols>
    <col min="1" max="1" width="2.125" style="77" customWidth="1"/>
    <col min="2" max="2" width="4.125" style="75" customWidth="1"/>
    <col min="3" max="3" width="5.625" style="74" customWidth="1"/>
    <col min="4" max="4" width="17.125" style="74" customWidth="1"/>
    <col min="5" max="5" width="5.625" style="74" customWidth="1"/>
    <col min="6" max="6" width="17.125" style="74" customWidth="1"/>
    <col min="7" max="8" width="4.625" style="74" customWidth="1"/>
    <col min="9" max="9" width="5.625" style="74" customWidth="1"/>
    <col min="10" max="10" width="17.125" style="74" customWidth="1"/>
    <col min="11" max="11" width="9.625" style="74" customWidth="1"/>
    <col min="12" max="15" width="6.625" style="74" customWidth="1"/>
    <col min="16" max="16" width="8.5" style="75" customWidth="1"/>
    <col min="17" max="17" width="4.625" style="75" customWidth="1"/>
    <col min="18" max="19" width="4.125" style="75" customWidth="1"/>
    <col min="20" max="20" width="5.375" style="75" customWidth="1"/>
    <col min="21" max="21" width="15.625" style="75" customWidth="1"/>
    <col min="22" max="22" width="23.625" style="76" customWidth="1"/>
    <col min="23" max="23" width="1.25" style="76" customWidth="1"/>
    <col min="24" max="24" width="5.125" style="77" customWidth="1"/>
    <col min="25" max="25" width="6.125" style="78" customWidth="1"/>
    <col min="26" max="26" width="22.625" style="79" customWidth="1"/>
    <col min="27" max="27" width="0.875" style="77" customWidth="1"/>
    <col min="28" max="30" width="9" style="77"/>
    <col min="31" max="31" width="5.625" style="80" customWidth="1"/>
    <col min="32" max="32" width="22.625" style="77" customWidth="1"/>
    <col min="33" max="16384" width="9" style="77"/>
  </cols>
  <sheetData>
    <row r="2" spans="2:31" ht="20.25" customHeight="1">
      <c r="B2" s="73" t="s">
        <v>449</v>
      </c>
      <c r="C2" s="73"/>
    </row>
    <row r="3" spans="2:31" ht="5.25" customHeight="1">
      <c r="C3" s="73"/>
    </row>
    <row r="4" spans="2:31" ht="18.75" customHeight="1">
      <c r="B4" s="81" t="s">
        <v>196</v>
      </c>
      <c r="C4" s="73"/>
      <c r="D4" s="73"/>
      <c r="E4" s="73"/>
      <c r="F4" s="624"/>
      <c r="G4" s="624"/>
      <c r="H4" s="624"/>
      <c r="I4" s="624"/>
      <c r="J4" s="624"/>
      <c r="L4" s="73"/>
      <c r="M4" s="73"/>
      <c r="N4" s="73"/>
      <c r="O4" s="73"/>
      <c r="P4" s="81"/>
      <c r="Q4" s="81"/>
      <c r="R4" s="81" t="s">
        <v>197</v>
      </c>
      <c r="S4" s="81"/>
      <c r="T4" s="81"/>
      <c r="U4" s="81"/>
      <c r="V4" s="75"/>
      <c r="W4" s="75"/>
      <c r="Y4" s="82"/>
      <c r="Z4" s="75"/>
    </row>
    <row r="5" spans="2:31" ht="15.75" customHeight="1">
      <c r="B5" s="1003" t="s">
        <v>169</v>
      </c>
      <c r="C5" s="1005" t="s">
        <v>167</v>
      </c>
      <c r="D5" s="1003" t="s">
        <v>168</v>
      </c>
      <c r="E5" s="1021" t="s">
        <v>201</v>
      </c>
      <c r="F5" s="1022"/>
      <c r="G5" s="1022"/>
      <c r="H5" s="1022"/>
      <c r="I5" s="1022"/>
      <c r="J5" s="1022"/>
      <c r="K5" s="1023"/>
      <c r="L5" s="1000" t="s">
        <v>223</v>
      </c>
      <c r="M5" s="1001"/>
      <c r="N5" s="1002"/>
      <c r="O5" s="1006" t="s">
        <v>247</v>
      </c>
      <c r="P5" s="1007"/>
      <c r="Q5" s="83"/>
      <c r="R5" s="1008" t="s">
        <v>169</v>
      </c>
      <c r="S5" s="1009"/>
      <c r="T5" s="1005" t="s">
        <v>167</v>
      </c>
      <c r="U5" s="1003" t="s">
        <v>168</v>
      </c>
      <c r="V5" s="997" t="s">
        <v>234</v>
      </c>
      <c r="W5" s="84"/>
      <c r="Y5" s="82"/>
      <c r="Z5" s="75"/>
    </row>
    <row r="6" spans="2:31" ht="15.75" customHeight="1" thickBot="1">
      <c r="B6" s="1004"/>
      <c r="C6" s="1004"/>
      <c r="D6" s="1004"/>
      <c r="E6" s="1024"/>
      <c r="F6" s="1025"/>
      <c r="G6" s="1025"/>
      <c r="H6" s="1025"/>
      <c r="I6" s="1025"/>
      <c r="J6" s="1025"/>
      <c r="K6" s="1026"/>
      <c r="L6" s="85" t="s">
        <v>218</v>
      </c>
      <c r="M6" s="85" t="s">
        <v>219</v>
      </c>
      <c r="N6" s="85" t="s">
        <v>220</v>
      </c>
      <c r="O6" s="85" t="s">
        <v>218</v>
      </c>
      <c r="P6" s="86" t="s">
        <v>230</v>
      </c>
      <c r="Q6" s="83"/>
      <c r="R6" s="1010"/>
      <c r="S6" s="1011"/>
      <c r="T6" s="1004"/>
      <c r="U6" s="1004"/>
      <c r="V6" s="998"/>
      <c r="W6" s="79"/>
      <c r="X6" s="87"/>
      <c r="Z6" s="75"/>
    </row>
    <row r="7" spans="2:31" ht="15.75" customHeight="1" thickTop="1">
      <c r="B7" s="1080" t="s">
        <v>156</v>
      </c>
      <c r="C7" s="520">
        <v>152</v>
      </c>
      <c r="D7" s="88" t="s">
        <v>199</v>
      </c>
      <c r="E7" s="1094" t="s">
        <v>205</v>
      </c>
      <c r="F7" s="1095"/>
      <c r="G7" s="1095"/>
      <c r="H7" s="1095"/>
      <c r="I7" s="1095"/>
      <c r="J7" s="1095"/>
      <c r="K7" s="1096"/>
      <c r="L7" s="89" t="s">
        <v>221</v>
      </c>
      <c r="M7" s="90" t="s">
        <v>222</v>
      </c>
      <c r="N7" s="91"/>
      <c r="O7" s="92" t="s">
        <v>229</v>
      </c>
      <c r="P7" s="92" t="s">
        <v>231</v>
      </c>
      <c r="Q7" s="511"/>
      <c r="R7" s="1018" t="s">
        <v>195</v>
      </c>
      <c r="S7" s="991" t="s">
        <v>450</v>
      </c>
      <c r="T7" s="515">
        <v>111</v>
      </c>
      <c r="U7" s="400" t="str">
        <f>IF(ISBLANK(T7),"",VLOOKUP(T7,$E$72:$F$226,2,FALSE))</f>
        <v>現金</v>
      </c>
      <c r="V7" s="418" t="s">
        <v>236</v>
      </c>
      <c r="W7" s="87"/>
      <c r="X7" s="78"/>
      <c r="Y7" s="79"/>
      <c r="Z7" s="77"/>
      <c r="AD7" s="80"/>
      <c r="AE7" s="77"/>
    </row>
    <row r="8" spans="2:31" ht="15.75" customHeight="1">
      <c r="B8" s="1040"/>
      <c r="C8" s="521">
        <v>612</v>
      </c>
      <c r="D8" s="88" t="s">
        <v>198</v>
      </c>
      <c r="E8" s="1036" t="s">
        <v>513</v>
      </c>
      <c r="F8" s="1037"/>
      <c r="G8" s="1037"/>
      <c r="H8" s="1037"/>
      <c r="I8" s="1037"/>
      <c r="J8" s="1037"/>
      <c r="K8" s="1038"/>
      <c r="L8" s="93"/>
      <c r="M8" s="94" t="s">
        <v>222</v>
      </c>
      <c r="N8" s="93"/>
      <c r="O8" s="95" t="s">
        <v>221</v>
      </c>
      <c r="P8" s="95" t="s">
        <v>221</v>
      </c>
      <c r="Q8" s="511"/>
      <c r="R8" s="1019"/>
      <c r="S8" s="992"/>
      <c r="T8" s="516">
        <v>121</v>
      </c>
      <c r="U8" s="401" t="str">
        <f>IF(ISBLANK(T8),"",VLOOKUP(T8,$E$72:$F$226,2,FALSE))</f>
        <v>当座預金</v>
      </c>
      <c r="V8" s="419" t="s">
        <v>235</v>
      </c>
      <c r="W8" s="87"/>
      <c r="X8" s="78"/>
      <c r="Y8" s="79"/>
      <c r="Z8" s="77"/>
      <c r="AD8" s="80"/>
      <c r="AE8" s="77"/>
    </row>
    <row r="9" spans="2:31" ht="15.75" customHeight="1">
      <c r="B9" s="1040"/>
      <c r="C9" s="522">
        <v>618</v>
      </c>
      <c r="D9" s="96" t="s">
        <v>396</v>
      </c>
      <c r="E9" s="1036" t="s">
        <v>263</v>
      </c>
      <c r="F9" s="1037"/>
      <c r="G9" s="1037"/>
      <c r="H9" s="1037"/>
      <c r="I9" s="1037"/>
      <c r="J9" s="1037"/>
      <c r="K9" s="1038"/>
      <c r="L9" s="97" t="s">
        <v>225</v>
      </c>
      <c r="M9" s="93"/>
      <c r="N9" s="95" t="s">
        <v>224</v>
      </c>
      <c r="O9" s="95" t="s">
        <v>221</v>
      </c>
      <c r="P9" s="95" t="s">
        <v>221</v>
      </c>
      <c r="Q9" s="511"/>
      <c r="R9" s="1019"/>
      <c r="S9" s="992"/>
      <c r="T9" s="516">
        <v>131</v>
      </c>
      <c r="U9" s="401" t="s">
        <v>392</v>
      </c>
      <c r="V9" s="419"/>
      <c r="W9" s="87"/>
      <c r="X9" s="78"/>
      <c r="Y9" s="79"/>
      <c r="Z9" s="77"/>
      <c r="AD9" s="80"/>
      <c r="AE9" s="77"/>
    </row>
    <row r="10" spans="2:31" ht="15.75" customHeight="1">
      <c r="B10" s="1040"/>
      <c r="C10" s="523">
        <v>613</v>
      </c>
      <c r="D10" s="531" t="s">
        <v>198</v>
      </c>
      <c r="E10" s="1081" t="s">
        <v>459</v>
      </c>
      <c r="F10" s="1082"/>
      <c r="G10" s="1082"/>
      <c r="H10" s="1082"/>
      <c r="I10" s="1082"/>
      <c r="J10" s="1082"/>
      <c r="K10" s="1083"/>
      <c r="L10" s="532"/>
      <c r="M10" s="533" t="s">
        <v>222</v>
      </c>
      <c r="N10" s="532"/>
      <c r="O10" s="534" t="s">
        <v>28</v>
      </c>
      <c r="P10" s="534" t="s">
        <v>28</v>
      </c>
      <c r="Q10" s="511"/>
      <c r="R10" s="1019"/>
      <c r="S10" s="992"/>
      <c r="T10" s="516">
        <v>132</v>
      </c>
      <c r="U10" s="401" t="s">
        <v>393</v>
      </c>
      <c r="V10" s="419"/>
      <c r="W10" s="87"/>
      <c r="X10" s="78"/>
      <c r="Y10" s="79"/>
      <c r="Z10" s="77"/>
      <c r="AD10" s="80"/>
      <c r="AE10" s="77"/>
    </row>
    <row r="11" spans="2:31" ht="15.75" customHeight="1">
      <c r="B11" s="1040"/>
      <c r="C11" s="524">
        <v>619</v>
      </c>
      <c r="D11" s="535" t="s">
        <v>396</v>
      </c>
      <c r="E11" s="1084"/>
      <c r="F11" s="1085"/>
      <c r="G11" s="1085"/>
      <c r="H11" s="1085"/>
      <c r="I11" s="1085"/>
      <c r="J11" s="1085"/>
      <c r="K11" s="1086"/>
      <c r="L11" s="536" t="s">
        <v>225</v>
      </c>
      <c r="M11" s="532"/>
      <c r="N11" s="534" t="s">
        <v>224</v>
      </c>
      <c r="O11" s="534" t="s">
        <v>28</v>
      </c>
      <c r="P11" s="534" t="s">
        <v>28</v>
      </c>
      <c r="Q11" s="511"/>
      <c r="R11" s="1019"/>
      <c r="S11" s="992"/>
      <c r="T11" s="516">
        <v>151</v>
      </c>
      <c r="U11" s="401" t="str">
        <f t="shared" ref="U11:U52" si="0">IF(ISBLANK(T11),"",VLOOKUP(T11,$E$72:$F$226,2,FALSE))</f>
        <v>受取手形</v>
      </c>
      <c r="V11" s="419"/>
      <c r="W11" s="87"/>
      <c r="X11" s="78"/>
      <c r="Y11" s="79"/>
      <c r="Z11" s="77"/>
      <c r="AD11" s="80"/>
      <c r="AE11" s="77"/>
    </row>
    <row r="12" spans="2:31" ht="15.75" customHeight="1">
      <c r="B12" s="1041"/>
      <c r="C12" s="525"/>
      <c r="D12" s="506"/>
      <c r="E12" s="1059"/>
      <c r="F12" s="1060"/>
      <c r="G12" s="1060"/>
      <c r="H12" s="1060"/>
      <c r="I12" s="1060"/>
      <c r="J12" s="1060"/>
      <c r="K12" s="1061"/>
      <c r="L12" s="100"/>
      <c r="M12" s="507"/>
      <c r="N12" s="100"/>
      <c r="O12" s="100"/>
      <c r="P12" s="100"/>
      <c r="Q12" s="511"/>
      <c r="R12" s="1019"/>
      <c r="S12" s="992"/>
      <c r="T12" s="516">
        <v>152</v>
      </c>
      <c r="U12" s="401" t="str">
        <f t="shared" si="0"/>
        <v>売掛金</v>
      </c>
      <c r="V12" s="419" t="s">
        <v>233</v>
      </c>
      <c r="W12" s="87"/>
      <c r="X12" s="78"/>
      <c r="Y12" s="79"/>
      <c r="Z12" s="87"/>
      <c r="AD12" s="80"/>
      <c r="AE12" s="77"/>
    </row>
    <row r="13" spans="2:31" ht="15.75" customHeight="1">
      <c r="B13" s="1039" t="s">
        <v>157</v>
      </c>
      <c r="C13" s="526">
        <v>711</v>
      </c>
      <c r="D13" s="102" t="s">
        <v>153</v>
      </c>
      <c r="E13" s="1033" t="s">
        <v>202</v>
      </c>
      <c r="F13" s="1034"/>
      <c r="G13" s="1034"/>
      <c r="H13" s="1034"/>
      <c r="I13" s="1034"/>
      <c r="J13" s="1034"/>
      <c r="K13" s="1035"/>
      <c r="L13" s="999" t="s">
        <v>512</v>
      </c>
      <c r="M13" s="999"/>
      <c r="N13" s="999"/>
      <c r="O13" s="103"/>
      <c r="P13" s="103"/>
      <c r="Q13" s="511"/>
      <c r="R13" s="1019"/>
      <c r="S13" s="992"/>
      <c r="T13" s="408">
        <v>184</v>
      </c>
      <c r="U13" s="401" t="str">
        <f t="shared" si="0"/>
        <v>前払費用</v>
      </c>
      <c r="V13" s="625"/>
      <c r="W13" s="87"/>
      <c r="X13" s="78"/>
      <c r="Y13" s="79"/>
      <c r="Z13" s="87"/>
      <c r="AD13" s="80"/>
      <c r="AE13" s="77"/>
    </row>
    <row r="14" spans="2:31" ht="15.75" customHeight="1">
      <c r="B14" s="1040"/>
      <c r="C14" s="527">
        <v>312</v>
      </c>
      <c r="D14" s="96" t="s">
        <v>200</v>
      </c>
      <c r="E14" s="1036" t="s">
        <v>204</v>
      </c>
      <c r="F14" s="1037"/>
      <c r="G14" s="1037"/>
      <c r="H14" s="1037"/>
      <c r="I14" s="1037"/>
      <c r="J14" s="1037"/>
      <c r="K14" s="1038"/>
      <c r="L14" s="95" t="s">
        <v>221</v>
      </c>
      <c r="M14" s="93"/>
      <c r="N14" s="97" t="s">
        <v>225</v>
      </c>
      <c r="O14" s="95" t="s">
        <v>229</v>
      </c>
      <c r="P14" s="95" t="s">
        <v>231</v>
      </c>
      <c r="Q14" s="511"/>
      <c r="R14" s="1019"/>
      <c r="S14" s="992"/>
      <c r="T14" s="408">
        <v>185</v>
      </c>
      <c r="U14" s="401" t="str">
        <f t="shared" si="0"/>
        <v>未収入金</v>
      </c>
      <c r="V14" s="625"/>
      <c r="W14" s="87"/>
      <c r="X14" s="78"/>
      <c r="Y14" s="79"/>
      <c r="Z14" s="87"/>
      <c r="AD14" s="80"/>
      <c r="AE14" s="77"/>
    </row>
    <row r="15" spans="2:31" ht="15.75" customHeight="1">
      <c r="B15" s="1040"/>
      <c r="C15" s="528">
        <v>712</v>
      </c>
      <c r="D15" s="96" t="s">
        <v>183</v>
      </c>
      <c r="E15" s="1036" t="s">
        <v>227</v>
      </c>
      <c r="F15" s="1037"/>
      <c r="G15" s="1037"/>
      <c r="H15" s="1037"/>
      <c r="I15" s="1037"/>
      <c r="J15" s="1037"/>
      <c r="K15" s="1038"/>
      <c r="L15" s="93"/>
      <c r="M15" s="93"/>
      <c r="N15" s="97" t="s">
        <v>225</v>
      </c>
      <c r="O15" s="95" t="s">
        <v>221</v>
      </c>
      <c r="P15" s="95" t="s">
        <v>221</v>
      </c>
      <c r="Q15" s="511"/>
      <c r="R15" s="1019"/>
      <c r="S15" s="992"/>
      <c r="T15" s="408">
        <v>191</v>
      </c>
      <c r="U15" s="401" t="str">
        <f t="shared" si="0"/>
        <v>立替金</v>
      </c>
      <c r="V15" s="625"/>
      <c r="W15" s="87"/>
      <c r="X15" s="78"/>
      <c r="Y15" s="79"/>
      <c r="Z15" s="87"/>
      <c r="AD15" s="80"/>
      <c r="AE15" s="77"/>
    </row>
    <row r="16" spans="2:31" ht="15.75" customHeight="1">
      <c r="B16" s="1040"/>
      <c r="C16" s="529">
        <v>718</v>
      </c>
      <c r="D16" s="96" t="s">
        <v>170</v>
      </c>
      <c r="E16" s="1036" t="s">
        <v>271</v>
      </c>
      <c r="F16" s="1037"/>
      <c r="G16" s="1037"/>
      <c r="H16" s="1037"/>
      <c r="I16" s="1037"/>
      <c r="J16" s="1037"/>
      <c r="K16" s="1038"/>
      <c r="L16" s="97" t="s">
        <v>222</v>
      </c>
      <c r="M16" s="95" t="s">
        <v>226</v>
      </c>
      <c r="N16" s="93"/>
      <c r="O16" s="95" t="s">
        <v>221</v>
      </c>
      <c r="P16" s="95" t="s">
        <v>221</v>
      </c>
      <c r="Q16" s="511"/>
      <c r="R16" s="1019"/>
      <c r="S16" s="992"/>
      <c r="T16" s="408"/>
      <c r="U16" s="401" t="str">
        <f t="shared" si="0"/>
        <v/>
      </c>
      <c r="V16" s="625"/>
      <c r="W16" s="87"/>
      <c r="X16" s="78"/>
      <c r="Y16" s="79"/>
      <c r="Z16" s="87"/>
      <c r="AD16" s="80"/>
      <c r="AE16" s="77"/>
    </row>
    <row r="17" spans="2:31" ht="15.75" customHeight="1">
      <c r="B17" s="1041"/>
      <c r="C17" s="530">
        <v>719</v>
      </c>
      <c r="D17" s="99" t="s">
        <v>154</v>
      </c>
      <c r="E17" s="1077" t="s">
        <v>203</v>
      </c>
      <c r="F17" s="1078"/>
      <c r="G17" s="1078"/>
      <c r="H17" s="1078"/>
      <c r="I17" s="1078"/>
      <c r="J17" s="1078"/>
      <c r="K17" s="1079"/>
      <c r="L17" s="1012" t="s">
        <v>512</v>
      </c>
      <c r="M17" s="1012"/>
      <c r="N17" s="1012"/>
      <c r="O17" s="100"/>
      <c r="P17" s="100"/>
      <c r="Q17" s="511"/>
      <c r="R17" s="1019"/>
      <c r="S17" s="992"/>
      <c r="T17" s="408"/>
      <c r="U17" s="401" t="str">
        <f t="shared" si="0"/>
        <v/>
      </c>
      <c r="V17" s="625"/>
      <c r="W17" s="87"/>
      <c r="X17" s="78"/>
      <c r="Y17" s="79"/>
      <c r="Z17" s="87"/>
      <c r="AD17" s="80"/>
      <c r="AE17" s="77"/>
    </row>
    <row r="18" spans="2:31" ht="15.75" customHeight="1">
      <c r="B18" s="1039" t="s">
        <v>445</v>
      </c>
      <c r="C18" s="526">
        <v>721</v>
      </c>
      <c r="D18" s="102" t="str">
        <f t="shared" ref="D18:D25" si="1">IF(ISBLANK(C18),"",VLOOKUP(C18,$C$70:$D$221,2,FALSE))</f>
        <v>期首材料棚卸高</v>
      </c>
      <c r="E18" s="1033"/>
      <c r="F18" s="1034"/>
      <c r="G18" s="1034"/>
      <c r="H18" s="1034"/>
      <c r="I18" s="1034"/>
      <c r="J18" s="1034"/>
      <c r="K18" s="1035"/>
      <c r="L18" s="395" t="s">
        <v>224</v>
      </c>
      <c r="M18" s="103"/>
      <c r="N18" s="389" t="s">
        <v>225</v>
      </c>
      <c r="O18" s="109"/>
      <c r="P18" s="105"/>
      <c r="Q18" s="106"/>
      <c r="R18" s="1019"/>
      <c r="S18" s="992"/>
      <c r="T18" s="409"/>
      <c r="U18" s="410" t="str">
        <f t="shared" si="0"/>
        <v/>
      </c>
      <c r="V18" s="628"/>
      <c r="W18" s="87"/>
      <c r="X18" s="78"/>
      <c r="Y18" s="79"/>
      <c r="Z18" s="87"/>
      <c r="AD18" s="80"/>
      <c r="AE18" s="77"/>
    </row>
    <row r="19" spans="2:31" ht="15.75" customHeight="1">
      <c r="B19" s="1040"/>
      <c r="C19" s="274">
        <v>722</v>
      </c>
      <c r="D19" s="96" t="str">
        <f t="shared" si="1"/>
        <v>主要材料費</v>
      </c>
      <c r="E19" s="1036"/>
      <c r="F19" s="1037"/>
      <c r="G19" s="1037"/>
      <c r="H19" s="1037"/>
      <c r="I19" s="1037"/>
      <c r="J19" s="1037"/>
      <c r="K19" s="1038"/>
      <c r="L19" s="95" t="s">
        <v>224</v>
      </c>
      <c r="M19" s="93"/>
      <c r="N19" s="97" t="s">
        <v>225</v>
      </c>
      <c r="O19" s="109"/>
      <c r="P19" s="105"/>
      <c r="Q19" s="136"/>
      <c r="R19" s="1019"/>
      <c r="S19" s="992"/>
      <c r="T19" s="516">
        <v>171</v>
      </c>
      <c r="U19" s="401" t="str">
        <f t="shared" si="0"/>
        <v>商品</v>
      </c>
      <c r="V19" s="419"/>
      <c r="W19" s="87"/>
      <c r="X19" s="78"/>
      <c r="Y19" s="79"/>
      <c r="Z19" s="87"/>
      <c r="AD19" s="80"/>
      <c r="AE19" s="77"/>
    </row>
    <row r="20" spans="2:31" ht="15.75" customHeight="1">
      <c r="B20" s="1040"/>
      <c r="C20" s="274">
        <v>723</v>
      </c>
      <c r="D20" s="96" t="str">
        <f t="shared" si="1"/>
        <v>補助材料費</v>
      </c>
      <c r="E20" s="1036"/>
      <c r="F20" s="1037"/>
      <c r="G20" s="1037"/>
      <c r="H20" s="1037"/>
      <c r="I20" s="1037"/>
      <c r="J20" s="1037"/>
      <c r="K20" s="1038"/>
      <c r="L20" s="95" t="s">
        <v>224</v>
      </c>
      <c r="M20" s="93"/>
      <c r="N20" s="97" t="s">
        <v>225</v>
      </c>
      <c r="O20" s="109"/>
      <c r="P20" s="105"/>
      <c r="Q20" s="136"/>
      <c r="R20" s="1019"/>
      <c r="S20" s="993"/>
      <c r="T20" s="902">
        <v>174</v>
      </c>
      <c r="U20" s="403" t="str">
        <f t="shared" si="0"/>
        <v>原材料</v>
      </c>
      <c r="V20" s="890"/>
      <c r="W20" s="87"/>
      <c r="X20" s="78"/>
      <c r="Y20" s="79"/>
      <c r="Z20" s="87"/>
      <c r="AD20" s="80"/>
      <c r="AE20" s="77"/>
    </row>
    <row r="21" spans="2:31" ht="15.75" customHeight="1">
      <c r="B21" s="1040"/>
      <c r="C21" s="274">
        <v>732</v>
      </c>
      <c r="D21" s="96" t="str">
        <f t="shared" si="1"/>
        <v>賃金給料</v>
      </c>
      <c r="E21" s="1036" t="s">
        <v>216</v>
      </c>
      <c r="F21" s="1037"/>
      <c r="G21" s="1037"/>
      <c r="H21" s="1037"/>
      <c r="I21" s="1037"/>
      <c r="J21" s="1037"/>
      <c r="K21" s="1038"/>
      <c r="L21" s="95" t="s">
        <v>224</v>
      </c>
      <c r="M21" s="93"/>
      <c r="N21" s="97" t="s">
        <v>225</v>
      </c>
      <c r="O21" s="109"/>
      <c r="P21" s="105"/>
      <c r="Q21" s="136"/>
      <c r="R21" s="1019"/>
      <c r="S21" s="988" t="s">
        <v>454</v>
      </c>
      <c r="T21" s="543">
        <v>214</v>
      </c>
      <c r="U21" s="412" t="str">
        <f t="shared" si="0"/>
        <v>機械装置</v>
      </c>
      <c r="V21" s="421"/>
      <c r="W21" s="87"/>
      <c r="X21" s="78"/>
      <c r="Y21" s="79"/>
      <c r="Z21" s="87"/>
      <c r="AD21" s="80"/>
      <c r="AE21" s="77"/>
    </row>
    <row r="22" spans="2:31" ht="15.75" customHeight="1">
      <c r="B22" s="1040"/>
      <c r="C22" s="274">
        <v>736</v>
      </c>
      <c r="D22" s="96" t="str">
        <f t="shared" si="1"/>
        <v>法定福利費</v>
      </c>
      <c r="E22" s="1065" t="s">
        <v>214</v>
      </c>
      <c r="F22" s="1066"/>
      <c r="G22" s="1066"/>
      <c r="H22" s="1066"/>
      <c r="I22" s="1066"/>
      <c r="J22" s="1066"/>
      <c r="K22" s="1067"/>
      <c r="L22" s="95" t="s">
        <v>224</v>
      </c>
      <c r="M22" s="93"/>
      <c r="N22" s="97" t="s">
        <v>225</v>
      </c>
      <c r="O22" s="109"/>
      <c r="P22" s="105"/>
      <c r="Q22" s="136"/>
      <c r="R22" s="1019"/>
      <c r="S22" s="989"/>
      <c r="T22" s="516">
        <v>215</v>
      </c>
      <c r="U22" s="401" t="str">
        <f t="shared" si="0"/>
        <v>車両運搬具</v>
      </c>
      <c r="V22" s="625"/>
      <c r="W22" s="87"/>
      <c r="X22" s="78"/>
      <c r="Y22" s="79"/>
      <c r="Z22" s="87"/>
      <c r="AD22" s="80"/>
      <c r="AE22" s="77"/>
    </row>
    <row r="23" spans="2:31" ht="15.75" customHeight="1">
      <c r="B23" s="1040"/>
      <c r="C23" s="274">
        <v>737</v>
      </c>
      <c r="D23" s="96" t="str">
        <f t="shared" si="1"/>
        <v>福利厚生費</v>
      </c>
      <c r="E23" s="1065"/>
      <c r="F23" s="1066"/>
      <c r="G23" s="1066"/>
      <c r="H23" s="1066"/>
      <c r="I23" s="1066"/>
      <c r="J23" s="1066"/>
      <c r="K23" s="1067"/>
      <c r="L23" s="95" t="s">
        <v>224</v>
      </c>
      <c r="M23" s="93"/>
      <c r="N23" s="97" t="s">
        <v>225</v>
      </c>
      <c r="O23" s="109"/>
      <c r="P23" s="105"/>
      <c r="Q23" s="136"/>
      <c r="R23" s="1019"/>
      <c r="S23" s="989"/>
      <c r="T23" s="516">
        <v>216</v>
      </c>
      <c r="U23" s="401" t="str">
        <f t="shared" si="0"/>
        <v>工具器具備品</v>
      </c>
      <c r="V23" s="625"/>
      <c r="W23" s="87"/>
      <c r="X23" s="78"/>
      <c r="Y23" s="79"/>
      <c r="Z23" s="87"/>
      <c r="AD23" s="80"/>
      <c r="AE23" s="77"/>
    </row>
    <row r="24" spans="2:31" ht="15.75" customHeight="1">
      <c r="B24" s="1040"/>
      <c r="C24" s="274">
        <v>741</v>
      </c>
      <c r="D24" s="96" t="str">
        <f t="shared" si="1"/>
        <v>外注加工賃</v>
      </c>
      <c r="E24" s="1065" t="s">
        <v>217</v>
      </c>
      <c r="F24" s="1066"/>
      <c r="G24" s="1066"/>
      <c r="H24" s="1066"/>
      <c r="I24" s="1066"/>
      <c r="J24" s="1066"/>
      <c r="K24" s="1067"/>
      <c r="L24" s="95" t="s">
        <v>224</v>
      </c>
      <c r="M24" s="93"/>
      <c r="N24" s="97" t="s">
        <v>225</v>
      </c>
      <c r="O24" s="109"/>
      <c r="P24" s="105"/>
      <c r="Q24" s="136"/>
      <c r="R24" s="1019"/>
      <c r="S24" s="989"/>
      <c r="T24" s="408">
        <v>218</v>
      </c>
      <c r="U24" s="401" t="str">
        <f t="shared" si="0"/>
        <v>船舶</v>
      </c>
      <c r="V24" s="625"/>
      <c r="W24" s="87"/>
      <c r="X24" s="78"/>
      <c r="Y24" s="79"/>
      <c r="Z24" s="87"/>
      <c r="AD24" s="80"/>
      <c r="AE24" s="77"/>
    </row>
    <row r="25" spans="2:31" ht="15.75" customHeight="1">
      <c r="B25" s="1041"/>
      <c r="C25" s="530">
        <v>725</v>
      </c>
      <c r="D25" s="99" t="str">
        <f t="shared" si="1"/>
        <v>期末材料棚卸高</v>
      </c>
      <c r="E25" s="1068"/>
      <c r="F25" s="1069"/>
      <c r="G25" s="1069"/>
      <c r="H25" s="1069"/>
      <c r="I25" s="1069"/>
      <c r="J25" s="1069"/>
      <c r="K25" s="1070"/>
      <c r="L25" s="95" t="s">
        <v>224</v>
      </c>
      <c r="M25" s="93"/>
      <c r="N25" s="97" t="s">
        <v>225</v>
      </c>
      <c r="O25" s="109"/>
      <c r="P25" s="105"/>
      <c r="Q25" s="136"/>
      <c r="R25" s="1019"/>
      <c r="S25" s="989"/>
      <c r="T25" s="408"/>
      <c r="U25" s="401" t="str">
        <f t="shared" si="0"/>
        <v/>
      </c>
      <c r="V25" s="625"/>
      <c r="W25" s="87"/>
      <c r="X25" s="78"/>
      <c r="Y25" s="79"/>
      <c r="Z25" s="87"/>
      <c r="AD25" s="80"/>
      <c r="AE25" s="77"/>
    </row>
    <row r="26" spans="2:31" ht="15.75" customHeight="1">
      <c r="B26" s="1013" t="s">
        <v>446</v>
      </c>
      <c r="C26" s="537">
        <v>831</v>
      </c>
      <c r="D26" s="384" t="str">
        <f t="shared" ref="D26:D42" si="2">IF(ISBLANK(C26),"",VLOOKUP(C26,$C$70:$D$221,2,FALSE))</f>
        <v>役員報酬</v>
      </c>
      <c r="E26" s="1074" t="s">
        <v>444</v>
      </c>
      <c r="F26" s="1075"/>
      <c r="G26" s="1075"/>
      <c r="H26" s="1075"/>
      <c r="I26" s="1075"/>
      <c r="J26" s="1075"/>
      <c r="K26" s="1076"/>
      <c r="L26" s="395" t="s">
        <v>224</v>
      </c>
      <c r="M26" s="103"/>
      <c r="N26" s="389" t="s">
        <v>225</v>
      </c>
      <c r="O26" s="104"/>
      <c r="P26" s="105"/>
      <c r="Q26" s="136"/>
      <c r="R26" s="1019"/>
      <c r="S26" s="989"/>
      <c r="T26" s="409"/>
      <c r="U26" s="410" t="str">
        <f t="shared" si="0"/>
        <v/>
      </c>
      <c r="V26" s="628"/>
      <c r="W26" s="87"/>
      <c r="X26" s="78"/>
      <c r="Y26" s="79"/>
      <c r="Z26" s="87"/>
      <c r="AD26" s="80"/>
      <c r="AE26" s="77"/>
    </row>
    <row r="27" spans="2:31" ht="15.75" customHeight="1">
      <c r="B27" s="1014"/>
      <c r="C27" s="538">
        <v>832</v>
      </c>
      <c r="D27" s="385" t="str">
        <f t="shared" si="2"/>
        <v>給与手当</v>
      </c>
      <c r="E27" s="1027" t="s">
        <v>439</v>
      </c>
      <c r="F27" s="1028"/>
      <c r="G27" s="1028"/>
      <c r="H27" s="1028"/>
      <c r="I27" s="1028"/>
      <c r="J27" s="1028"/>
      <c r="K27" s="1029"/>
      <c r="L27" s="95" t="s">
        <v>224</v>
      </c>
      <c r="M27" s="93"/>
      <c r="N27" s="97" t="s">
        <v>225</v>
      </c>
      <c r="O27" s="104"/>
      <c r="P27" s="105"/>
      <c r="Q27" s="136"/>
      <c r="R27" s="1019"/>
      <c r="S27" s="990"/>
      <c r="T27" s="423"/>
      <c r="U27" s="892" t="str">
        <f t="shared" si="0"/>
        <v/>
      </c>
      <c r="V27" s="626"/>
      <c r="W27" s="87"/>
      <c r="X27" s="78"/>
      <c r="Y27" s="79"/>
      <c r="Z27" s="87"/>
      <c r="AD27" s="80"/>
      <c r="AE27" s="77"/>
    </row>
    <row r="28" spans="2:31" ht="15.75" customHeight="1">
      <c r="B28" s="1014"/>
      <c r="C28" s="538">
        <v>834</v>
      </c>
      <c r="D28" s="385" t="str">
        <f t="shared" si="2"/>
        <v>賞与</v>
      </c>
      <c r="E28" s="1027" t="s">
        <v>440</v>
      </c>
      <c r="F28" s="1028"/>
      <c r="G28" s="1028"/>
      <c r="H28" s="1028"/>
      <c r="I28" s="1028"/>
      <c r="J28" s="1028"/>
      <c r="K28" s="1029"/>
      <c r="L28" s="95" t="s">
        <v>224</v>
      </c>
      <c r="M28" s="93"/>
      <c r="N28" s="97" t="s">
        <v>225</v>
      </c>
      <c r="O28" s="509" t="s">
        <v>248</v>
      </c>
      <c r="P28" s="510"/>
      <c r="Q28" s="136"/>
      <c r="R28" s="1019"/>
      <c r="S28" s="994" t="s">
        <v>451</v>
      </c>
      <c r="T28" s="411"/>
      <c r="U28" s="891" t="str">
        <f t="shared" si="0"/>
        <v/>
      </c>
      <c r="V28" s="629"/>
      <c r="W28" s="87"/>
      <c r="X28" s="78"/>
      <c r="Y28" s="79"/>
      <c r="Z28" s="87"/>
      <c r="AD28" s="80"/>
      <c r="AE28" s="77"/>
    </row>
    <row r="29" spans="2:31" ht="15.75" customHeight="1">
      <c r="B29" s="1014"/>
      <c r="C29" s="538">
        <v>836</v>
      </c>
      <c r="D29" s="385" t="str">
        <f t="shared" si="2"/>
        <v>法定福利費</v>
      </c>
      <c r="E29" s="1027" t="s">
        <v>442</v>
      </c>
      <c r="F29" s="1028"/>
      <c r="G29" s="1028"/>
      <c r="H29" s="1028"/>
      <c r="I29" s="1028"/>
      <c r="J29" s="1028"/>
      <c r="K29" s="1029"/>
      <c r="L29" s="95" t="s">
        <v>224</v>
      </c>
      <c r="M29" s="93"/>
      <c r="N29" s="97" t="s">
        <v>225</v>
      </c>
      <c r="O29" s="509" t="s">
        <v>249</v>
      </c>
      <c r="P29" s="510"/>
      <c r="Q29" s="136"/>
      <c r="R29" s="1019"/>
      <c r="S29" s="995"/>
      <c r="T29" s="409"/>
      <c r="U29" s="410" t="str">
        <f t="shared" si="0"/>
        <v/>
      </c>
      <c r="V29" s="628"/>
      <c r="W29" s="87"/>
      <c r="X29" s="78"/>
      <c r="Y29" s="79"/>
      <c r="Z29" s="87"/>
      <c r="AD29" s="80"/>
      <c r="AE29" s="77"/>
    </row>
    <row r="30" spans="2:31" ht="15.75" customHeight="1">
      <c r="B30" s="1014"/>
      <c r="C30" s="538">
        <v>837</v>
      </c>
      <c r="D30" s="385" t="str">
        <f t="shared" si="2"/>
        <v>福利厚生費</v>
      </c>
      <c r="E30" s="1027" t="s">
        <v>441</v>
      </c>
      <c r="F30" s="1028"/>
      <c r="G30" s="1028"/>
      <c r="H30" s="1028"/>
      <c r="I30" s="1028"/>
      <c r="J30" s="1028"/>
      <c r="K30" s="1029"/>
      <c r="L30" s="95" t="s">
        <v>224</v>
      </c>
      <c r="M30" s="93"/>
      <c r="N30" s="97" t="s">
        <v>225</v>
      </c>
      <c r="O30" s="509" t="s">
        <v>250</v>
      </c>
      <c r="P30" s="510"/>
      <c r="Q30" s="136"/>
      <c r="R30" s="1019"/>
      <c r="S30" s="995"/>
      <c r="T30" s="408"/>
      <c r="U30" s="401" t="str">
        <f t="shared" si="0"/>
        <v/>
      </c>
      <c r="V30" s="625"/>
      <c r="W30" s="87"/>
      <c r="X30" s="78"/>
      <c r="Y30" s="79"/>
      <c r="Z30" s="87"/>
      <c r="AD30" s="80"/>
      <c r="AE30" s="77"/>
    </row>
    <row r="31" spans="2:31" ht="15.75" customHeight="1">
      <c r="B31" s="1014"/>
      <c r="C31" s="538">
        <v>842</v>
      </c>
      <c r="D31" s="385" t="str">
        <f t="shared" si="2"/>
        <v>旅費交通費</v>
      </c>
      <c r="E31" s="1027" t="s">
        <v>208</v>
      </c>
      <c r="F31" s="1028"/>
      <c r="G31" s="1028"/>
      <c r="H31" s="1028"/>
      <c r="I31" s="1028"/>
      <c r="J31" s="1028"/>
      <c r="K31" s="1029"/>
      <c r="L31" s="95" t="s">
        <v>224</v>
      </c>
      <c r="M31" s="93"/>
      <c r="N31" s="97" t="s">
        <v>225</v>
      </c>
      <c r="O31" s="509" t="s">
        <v>251</v>
      </c>
      <c r="P31" s="510"/>
      <c r="Q31" s="136"/>
      <c r="R31" s="1019"/>
      <c r="S31" s="996"/>
      <c r="T31" s="409"/>
      <c r="U31" s="410" t="str">
        <f t="shared" si="0"/>
        <v/>
      </c>
      <c r="V31" s="628"/>
      <c r="W31" s="87"/>
      <c r="X31" s="78"/>
      <c r="Y31" s="79"/>
      <c r="Z31" s="87"/>
      <c r="AD31" s="80"/>
      <c r="AE31" s="77"/>
    </row>
    <row r="32" spans="2:31" ht="15.75" customHeight="1">
      <c r="B32" s="1014"/>
      <c r="C32" s="538">
        <v>843</v>
      </c>
      <c r="D32" s="385" t="str">
        <f t="shared" si="2"/>
        <v>通信費</v>
      </c>
      <c r="E32" s="1027" t="s">
        <v>209</v>
      </c>
      <c r="F32" s="1028"/>
      <c r="G32" s="1028"/>
      <c r="H32" s="1028"/>
      <c r="I32" s="1028"/>
      <c r="J32" s="1028"/>
      <c r="K32" s="1029"/>
      <c r="L32" s="95" t="s">
        <v>224</v>
      </c>
      <c r="M32" s="93"/>
      <c r="N32" s="97" t="s">
        <v>225</v>
      </c>
      <c r="O32" s="509" t="s">
        <v>252</v>
      </c>
      <c r="P32" s="510"/>
      <c r="Q32" s="136"/>
      <c r="R32" s="1019"/>
      <c r="S32" s="1016" t="s">
        <v>452</v>
      </c>
      <c r="T32" s="407">
        <v>271</v>
      </c>
      <c r="U32" s="405" t="str">
        <f t="shared" si="0"/>
        <v>投資有価証券</v>
      </c>
      <c r="V32" s="627"/>
      <c r="W32" s="87"/>
      <c r="X32" s="78"/>
      <c r="Y32" s="79"/>
      <c r="Z32" s="87"/>
      <c r="AD32" s="80"/>
      <c r="AE32" s="77"/>
    </row>
    <row r="33" spans="2:31" ht="15.75" customHeight="1">
      <c r="B33" s="1014"/>
      <c r="C33" s="538">
        <v>844</v>
      </c>
      <c r="D33" s="385" t="str">
        <f t="shared" si="2"/>
        <v>交際費</v>
      </c>
      <c r="E33" s="1027" t="s">
        <v>210</v>
      </c>
      <c r="F33" s="1028"/>
      <c r="G33" s="1028"/>
      <c r="H33" s="1028"/>
      <c r="I33" s="1028"/>
      <c r="J33" s="1028"/>
      <c r="K33" s="1029"/>
      <c r="L33" s="95" t="s">
        <v>224</v>
      </c>
      <c r="M33" s="93"/>
      <c r="N33" s="97" t="s">
        <v>225</v>
      </c>
      <c r="O33" s="509" t="s">
        <v>253</v>
      </c>
      <c r="P33" s="510"/>
      <c r="Q33" s="136"/>
      <c r="R33" s="1019"/>
      <c r="S33" s="1016"/>
      <c r="T33" s="411">
        <v>274</v>
      </c>
      <c r="U33" s="412" t="str">
        <f t="shared" si="0"/>
        <v>差入保証金</v>
      </c>
      <c r="V33" s="629"/>
      <c r="W33" s="87"/>
      <c r="X33" s="78"/>
      <c r="Y33" s="79"/>
      <c r="Z33" s="87"/>
      <c r="AD33" s="80"/>
      <c r="AE33" s="77"/>
    </row>
    <row r="34" spans="2:31" ht="15.75" customHeight="1">
      <c r="B34" s="1014"/>
      <c r="C34" s="538">
        <v>847</v>
      </c>
      <c r="D34" s="385" t="str">
        <f t="shared" si="2"/>
        <v>保険料</v>
      </c>
      <c r="E34" s="1027" t="s">
        <v>211</v>
      </c>
      <c r="F34" s="1028"/>
      <c r="G34" s="1028"/>
      <c r="H34" s="1028"/>
      <c r="I34" s="1028"/>
      <c r="J34" s="1028"/>
      <c r="K34" s="1029"/>
      <c r="L34" s="95" t="s">
        <v>224</v>
      </c>
      <c r="M34" s="93"/>
      <c r="N34" s="97" t="s">
        <v>225</v>
      </c>
      <c r="O34" s="509"/>
      <c r="P34" s="510"/>
      <c r="Q34" s="136"/>
      <c r="R34" s="1019"/>
      <c r="S34" s="1016"/>
      <c r="T34" s="411">
        <v>278</v>
      </c>
      <c r="U34" s="412" t="str">
        <f t="shared" si="0"/>
        <v>長期前払費用</v>
      </c>
      <c r="V34" s="630"/>
      <c r="W34" s="87"/>
      <c r="X34" s="78"/>
      <c r="Y34" s="79"/>
      <c r="Z34" s="87"/>
      <c r="AD34" s="80"/>
      <c r="AE34" s="77"/>
    </row>
    <row r="35" spans="2:31" ht="15.75" customHeight="1">
      <c r="B35" s="1014"/>
      <c r="C35" s="538">
        <v>848</v>
      </c>
      <c r="D35" s="385" t="str">
        <f t="shared" si="2"/>
        <v>修繕費</v>
      </c>
      <c r="E35" s="1027" t="s">
        <v>212</v>
      </c>
      <c r="F35" s="1028"/>
      <c r="G35" s="1028"/>
      <c r="H35" s="1028"/>
      <c r="I35" s="1028"/>
      <c r="J35" s="1028"/>
      <c r="K35" s="1029"/>
      <c r="L35" s="95" t="s">
        <v>224</v>
      </c>
      <c r="M35" s="93"/>
      <c r="N35" s="97" t="s">
        <v>225</v>
      </c>
      <c r="O35" s="509"/>
      <c r="P35" s="510"/>
      <c r="Q35" s="136"/>
      <c r="R35" s="1019"/>
      <c r="S35" s="1016"/>
      <c r="T35" s="408">
        <v>276</v>
      </c>
      <c r="U35" s="401" t="str">
        <f t="shared" si="0"/>
        <v>保険積立金</v>
      </c>
      <c r="V35" s="628"/>
      <c r="W35" s="87"/>
      <c r="X35" s="78"/>
      <c r="Y35" s="79"/>
      <c r="Z35" s="87"/>
      <c r="AD35" s="80"/>
      <c r="AE35" s="77"/>
    </row>
    <row r="36" spans="2:31" ht="15.75" customHeight="1" thickBot="1">
      <c r="B36" s="1014"/>
      <c r="C36" s="538">
        <v>849</v>
      </c>
      <c r="D36" s="385" t="str">
        <f t="shared" si="2"/>
        <v>水道光熱費</v>
      </c>
      <c r="E36" s="1027" t="s">
        <v>206</v>
      </c>
      <c r="F36" s="1028"/>
      <c r="G36" s="1028"/>
      <c r="H36" s="1028"/>
      <c r="I36" s="1028"/>
      <c r="J36" s="1028"/>
      <c r="K36" s="1029"/>
      <c r="L36" s="1042" t="s">
        <v>228</v>
      </c>
      <c r="M36" s="1043"/>
      <c r="N36" s="1044"/>
      <c r="O36" s="509"/>
      <c r="P36" s="510"/>
      <c r="Q36" s="136"/>
      <c r="R36" s="1020"/>
      <c r="S36" s="1017"/>
      <c r="T36" s="514">
        <v>277</v>
      </c>
      <c r="U36" s="414" t="str">
        <f t="shared" si="0"/>
        <v>リサイクル預託金</v>
      </c>
      <c r="V36" s="631"/>
      <c r="W36" s="87"/>
      <c r="X36" s="78"/>
      <c r="Y36" s="79"/>
      <c r="Z36" s="87"/>
      <c r="AD36" s="80"/>
      <c r="AE36" s="77"/>
    </row>
    <row r="37" spans="2:31" ht="15.75" customHeight="1">
      <c r="B37" s="1014"/>
      <c r="C37" s="538">
        <v>851</v>
      </c>
      <c r="D37" s="385" t="str">
        <f t="shared" si="2"/>
        <v>燃料費</v>
      </c>
      <c r="E37" s="1027" t="s">
        <v>443</v>
      </c>
      <c r="F37" s="1028"/>
      <c r="G37" s="1028"/>
      <c r="H37" s="1028"/>
      <c r="I37" s="1028"/>
      <c r="J37" s="1028"/>
      <c r="K37" s="1029"/>
      <c r="L37" s="95" t="s">
        <v>224</v>
      </c>
      <c r="M37" s="93"/>
      <c r="N37" s="97" t="s">
        <v>225</v>
      </c>
      <c r="O37" s="509"/>
      <c r="P37" s="510"/>
      <c r="Q37" s="136"/>
      <c r="R37" s="1087" t="s">
        <v>195</v>
      </c>
      <c r="S37" s="1088" t="s">
        <v>455</v>
      </c>
      <c r="T37" s="518">
        <v>311</v>
      </c>
      <c r="U37" s="416" t="str">
        <f t="shared" si="0"/>
        <v>支払手形</v>
      </c>
      <c r="V37" s="422"/>
      <c r="W37" s="87"/>
      <c r="X37" s="78"/>
      <c r="Y37" s="79"/>
      <c r="Z37" s="87"/>
      <c r="AD37" s="80"/>
      <c r="AE37" s="77"/>
    </row>
    <row r="38" spans="2:31" ht="15.75" customHeight="1">
      <c r="B38" s="1014"/>
      <c r="C38" s="538">
        <v>852</v>
      </c>
      <c r="D38" s="385" t="str">
        <f t="shared" si="2"/>
        <v>消耗品費</v>
      </c>
      <c r="E38" s="1027" t="s">
        <v>213</v>
      </c>
      <c r="F38" s="1028"/>
      <c r="G38" s="1028"/>
      <c r="H38" s="1028"/>
      <c r="I38" s="1028"/>
      <c r="J38" s="1028"/>
      <c r="K38" s="1029"/>
      <c r="L38" s="95" t="s">
        <v>224</v>
      </c>
      <c r="M38" s="93"/>
      <c r="N38" s="97" t="s">
        <v>225</v>
      </c>
      <c r="O38" s="509"/>
      <c r="P38" s="510"/>
      <c r="Q38" s="136"/>
      <c r="R38" s="1019"/>
      <c r="S38" s="1089"/>
      <c r="T38" s="516">
        <v>312</v>
      </c>
      <c r="U38" s="401" t="str">
        <f t="shared" si="0"/>
        <v>買掛金</v>
      </c>
      <c r="V38" s="419" t="s">
        <v>232</v>
      </c>
      <c r="W38" s="87"/>
      <c r="X38" s="78"/>
      <c r="Y38" s="79"/>
      <c r="Z38" s="87"/>
      <c r="AD38" s="80"/>
      <c r="AE38" s="77"/>
    </row>
    <row r="39" spans="2:31" ht="15.75" customHeight="1">
      <c r="B39" s="1014"/>
      <c r="C39" s="538">
        <v>853</v>
      </c>
      <c r="D39" s="385" t="str">
        <f t="shared" si="2"/>
        <v>租税公課</v>
      </c>
      <c r="E39" s="1027" t="s">
        <v>207</v>
      </c>
      <c r="F39" s="1028"/>
      <c r="G39" s="1028"/>
      <c r="H39" s="1028"/>
      <c r="I39" s="1028"/>
      <c r="J39" s="1028"/>
      <c r="K39" s="1029"/>
      <c r="L39" s="95" t="s">
        <v>224</v>
      </c>
      <c r="M39" s="93"/>
      <c r="N39" s="97" t="s">
        <v>225</v>
      </c>
      <c r="O39" s="509"/>
      <c r="P39" s="510"/>
      <c r="Q39" s="136"/>
      <c r="R39" s="1019"/>
      <c r="S39" s="1089"/>
      <c r="T39" s="516">
        <v>314</v>
      </c>
      <c r="U39" s="401" t="str">
        <f t="shared" si="0"/>
        <v>未払金</v>
      </c>
      <c r="V39" s="419"/>
      <c r="W39" s="87"/>
      <c r="X39" s="78"/>
      <c r="Y39" s="79"/>
      <c r="Z39" s="87"/>
      <c r="AD39" s="80"/>
      <c r="AE39" s="77"/>
    </row>
    <row r="40" spans="2:31" ht="15.75" customHeight="1">
      <c r="B40" s="1014"/>
      <c r="C40" s="538">
        <v>856</v>
      </c>
      <c r="D40" s="385" t="str">
        <f t="shared" si="2"/>
        <v>事務用品費</v>
      </c>
      <c r="E40" s="1036"/>
      <c r="F40" s="1037"/>
      <c r="G40" s="1037"/>
      <c r="H40" s="1037"/>
      <c r="I40" s="1037"/>
      <c r="J40" s="1037"/>
      <c r="K40" s="1038"/>
      <c r="L40" s="95" t="s">
        <v>224</v>
      </c>
      <c r="M40" s="93"/>
      <c r="N40" s="97" t="s">
        <v>225</v>
      </c>
      <c r="O40" s="509"/>
      <c r="P40" s="510"/>
      <c r="Q40" s="136"/>
      <c r="R40" s="1019"/>
      <c r="S40" s="1089"/>
      <c r="T40" s="516">
        <v>318</v>
      </c>
      <c r="U40" s="401" t="str">
        <f t="shared" si="0"/>
        <v>預り金</v>
      </c>
      <c r="V40" s="419"/>
      <c r="W40" s="87"/>
      <c r="X40" s="78"/>
      <c r="Y40" s="79"/>
      <c r="Z40" s="87"/>
      <c r="AD40" s="80"/>
      <c r="AE40" s="77"/>
    </row>
    <row r="41" spans="2:31" ht="15.75" customHeight="1">
      <c r="B41" s="1014"/>
      <c r="C41" s="538">
        <v>858</v>
      </c>
      <c r="D41" s="385" t="str">
        <f t="shared" si="2"/>
        <v>支払手数料</v>
      </c>
      <c r="E41" s="1036"/>
      <c r="F41" s="1037"/>
      <c r="G41" s="1037"/>
      <c r="H41" s="1037"/>
      <c r="I41" s="1037"/>
      <c r="J41" s="1037"/>
      <c r="K41" s="1038"/>
      <c r="L41" s="95" t="s">
        <v>224</v>
      </c>
      <c r="M41" s="93"/>
      <c r="N41" s="97" t="s">
        <v>225</v>
      </c>
      <c r="O41" s="509"/>
      <c r="P41" s="510"/>
      <c r="Q41" s="136"/>
      <c r="R41" s="1019"/>
      <c r="S41" s="1089"/>
      <c r="T41" s="408">
        <v>333</v>
      </c>
      <c r="U41" s="401" t="str">
        <f t="shared" si="0"/>
        <v>未払消費税等</v>
      </c>
      <c r="V41" s="625"/>
      <c r="W41" s="87"/>
      <c r="X41" s="78"/>
      <c r="Y41" s="79"/>
      <c r="Z41" s="87"/>
      <c r="AD41" s="80"/>
      <c r="AE41" s="77"/>
    </row>
    <row r="42" spans="2:31" ht="15.75" customHeight="1">
      <c r="B42" s="1014"/>
      <c r="C42" s="538">
        <v>859</v>
      </c>
      <c r="D42" s="385" t="str">
        <f t="shared" si="2"/>
        <v>諸会費</v>
      </c>
      <c r="E42" s="1036"/>
      <c r="F42" s="1037"/>
      <c r="G42" s="1037"/>
      <c r="H42" s="1037"/>
      <c r="I42" s="1037"/>
      <c r="J42" s="1037"/>
      <c r="K42" s="1038"/>
      <c r="L42" s="95" t="s">
        <v>224</v>
      </c>
      <c r="M42" s="93"/>
      <c r="N42" s="97" t="s">
        <v>225</v>
      </c>
      <c r="O42" s="509"/>
      <c r="P42" s="510"/>
      <c r="Q42" s="136"/>
      <c r="R42" s="1019"/>
      <c r="S42" s="1089"/>
      <c r="T42" s="408">
        <v>313</v>
      </c>
      <c r="U42" s="401" t="str">
        <f t="shared" si="0"/>
        <v>短期借入金</v>
      </c>
      <c r="V42" s="625"/>
      <c r="W42" s="87"/>
      <c r="X42" s="78"/>
      <c r="Y42" s="79"/>
      <c r="Z42" s="87"/>
      <c r="AD42" s="80"/>
      <c r="AE42" s="77"/>
    </row>
    <row r="43" spans="2:31" ht="15.75" customHeight="1">
      <c r="B43" s="1014"/>
      <c r="C43" s="538">
        <v>863</v>
      </c>
      <c r="D43" s="387" t="str">
        <f>IF(ISBLANK(C43),"",VLOOKUP(C43,$C$70:$D$221,2,FALSE))</f>
        <v>リース料</v>
      </c>
      <c r="E43" s="1062"/>
      <c r="F43" s="1063"/>
      <c r="G43" s="1063"/>
      <c r="H43" s="1063"/>
      <c r="I43" s="1063"/>
      <c r="J43" s="1063"/>
      <c r="K43" s="1064"/>
      <c r="L43" s="95" t="s">
        <v>224</v>
      </c>
      <c r="M43" s="110"/>
      <c r="N43" s="97" t="s">
        <v>225</v>
      </c>
      <c r="O43" s="509"/>
      <c r="P43" s="510"/>
      <c r="Q43" s="136"/>
      <c r="R43" s="1019"/>
      <c r="S43" s="1089"/>
      <c r="T43" s="408">
        <v>316</v>
      </c>
      <c r="U43" s="401" t="str">
        <f t="shared" si="0"/>
        <v>未払法人税等</v>
      </c>
      <c r="V43" s="625"/>
      <c r="W43" s="87"/>
      <c r="X43" s="78"/>
      <c r="Y43" s="79"/>
      <c r="Z43" s="87"/>
      <c r="AD43" s="80"/>
      <c r="AE43" s="77"/>
    </row>
    <row r="44" spans="2:31" ht="15.75" customHeight="1">
      <c r="B44" s="1014"/>
      <c r="C44" s="386">
        <v>864</v>
      </c>
      <c r="D44" s="387" t="str">
        <f t="shared" ref="D44:D60" si="3">IF(ISBLANK(C44),"",VLOOKUP(C44,$C$70:$D$221,2,FALSE))</f>
        <v>船具費</v>
      </c>
      <c r="E44" s="1071"/>
      <c r="F44" s="1072"/>
      <c r="G44" s="1072"/>
      <c r="H44" s="1072"/>
      <c r="I44" s="1072"/>
      <c r="J44" s="1072"/>
      <c r="K44" s="1073"/>
      <c r="L44" s="95" t="s">
        <v>224</v>
      </c>
      <c r="M44" s="110"/>
      <c r="N44" s="97" t="s">
        <v>225</v>
      </c>
      <c r="O44" s="509"/>
      <c r="P44" s="510"/>
      <c r="Q44" s="136"/>
      <c r="R44" s="1019"/>
      <c r="S44" s="1089"/>
      <c r="T44" s="408">
        <v>323</v>
      </c>
      <c r="U44" s="401" t="str">
        <f t="shared" si="0"/>
        <v>旅費積立金</v>
      </c>
      <c r="V44" s="625"/>
      <c r="W44" s="87"/>
      <c r="X44" s="78"/>
      <c r="Y44" s="79"/>
      <c r="Z44" s="87"/>
      <c r="AD44" s="80"/>
      <c r="AE44" s="77"/>
    </row>
    <row r="45" spans="2:31" ht="15.75" customHeight="1">
      <c r="B45" s="1014"/>
      <c r="C45" s="386">
        <v>865</v>
      </c>
      <c r="D45" s="387" t="str">
        <f t="shared" si="3"/>
        <v>港費</v>
      </c>
      <c r="E45" s="1071"/>
      <c r="F45" s="1072"/>
      <c r="G45" s="1072"/>
      <c r="H45" s="1072"/>
      <c r="I45" s="1072"/>
      <c r="J45" s="1072"/>
      <c r="K45" s="1073"/>
      <c r="L45" s="95" t="s">
        <v>224</v>
      </c>
      <c r="M45" s="110"/>
      <c r="N45" s="97" t="s">
        <v>225</v>
      </c>
      <c r="O45" s="509"/>
      <c r="P45" s="510"/>
      <c r="Q45" s="136"/>
      <c r="R45" s="1019"/>
      <c r="S45" s="1090"/>
      <c r="T45" s="409"/>
      <c r="U45" s="410" t="str">
        <f t="shared" si="0"/>
        <v/>
      </c>
      <c r="V45" s="628"/>
      <c r="W45" s="87"/>
      <c r="X45" s="78"/>
      <c r="Y45" s="87"/>
      <c r="Z45" s="87"/>
      <c r="AC45" s="80"/>
      <c r="AE45" s="77"/>
    </row>
    <row r="46" spans="2:31" ht="15.75" customHeight="1">
      <c r="B46" s="1014"/>
      <c r="C46" s="386">
        <v>866</v>
      </c>
      <c r="D46" s="387" t="str">
        <f t="shared" si="3"/>
        <v>食料費</v>
      </c>
      <c r="E46" s="1071"/>
      <c r="F46" s="1072"/>
      <c r="G46" s="1072"/>
      <c r="H46" s="1072"/>
      <c r="I46" s="1072"/>
      <c r="J46" s="1072"/>
      <c r="K46" s="1073"/>
      <c r="L46" s="95" t="s">
        <v>224</v>
      </c>
      <c r="M46" s="110"/>
      <c r="N46" s="97" t="s">
        <v>225</v>
      </c>
      <c r="O46" s="509"/>
      <c r="P46" s="510"/>
      <c r="Q46" s="136"/>
      <c r="R46" s="1019"/>
      <c r="S46" s="1030" t="s">
        <v>456</v>
      </c>
      <c r="T46" s="517">
        <v>361</v>
      </c>
      <c r="U46" s="405" t="str">
        <f t="shared" si="0"/>
        <v>長期借入金</v>
      </c>
      <c r="V46" s="420"/>
      <c r="W46" s="87"/>
      <c r="X46" s="78"/>
      <c r="Y46" s="87"/>
      <c r="Z46" s="87"/>
      <c r="AC46" s="80"/>
      <c r="AE46" s="77"/>
    </row>
    <row r="47" spans="2:31" ht="15.75" customHeight="1">
      <c r="B47" s="1014"/>
      <c r="C47" s="386">
        <v>835</v>
      </c>
      <c r="D47" s="387" t="str">
        <f t="shared" si="3"/>
        <v>退職金</v>
      </c>
      <c r="E47" s="1071"/>
      <c r="F47" s="1072"/>
      <c r="G47" s="1072"/>
      <c r="H47" s="1072"/>
      <c r="I47" s="1072"/>
      <c r="J47" s="1072"/>
      <c r="K47" s="1073"/>
      <c r="L47" s="95" t="s">
        <v>224</v>
      </c>
      <c r="M47" s="110"/>
      <c r="N47" s="97" t="s">
        <v>225</v>
      </c>
      <c r="O47" s="509"/>
      <c r="P47" s="510"/>
      <c r="Q47" s="136"/>
      <c r="R47" s="1019"/>
      <c r="S47" s="1031"/>
      <c r="T47" s="408"/>
      <c r="U47" s="401" t="str">
        <f t="shared" si="0"/>
        <v/>
      </c>
      <c r="V47" s="625"/>
      <c r="W47" s="87"/>
      <c r="X47" s="78"/>
      <c r="Y47" s="87"/>
      <c r="Z47" s="87"/>
      <c r="AC47" s="80"/>
      <c r="AE47" s="77"/>
    </row>
    <row r="48" spans="2:31" ht="15.75" customHeight="1">
      <c r="B48" s="1014"/>
      <c r="C48" s="386"/>
      <c r="D48" s="387" t="str">
        <f t="shared" si="3"/>
        <v/>
      </c>
      <c r="E48" s="1071"/>
      <c r="F48" s="1072"/>
      <c r="G48" s="1072"/>
      <c r="H48" s="1072"/>
      <c r="I48" s="1072"/>
      <c r="J48" s="1072"/>
      <c r="K48" s="1073"/>
      <c r="L48" s="95" t="s">
        <v>224</v>
      </c>
      <c r="M48" s="110"/>
      <c r="N48" s="97" t="s">
        <v>225</v>
      </c>
      <c r="O48" s="509"/>
      <c r="P48" s="510"/>
      <c r="Q48" s="136"/>
      <c r="R48" s="1019"/>
      <c r="S48" s="1031"/>
      <c r="T48" s="408"/>
      <c r="U48" s="401" t="str">
        <f t="shared" si="0"/>
        <v/>
      </c>
      <c r="V48" s="625"/>
      <c r="W48" s="87"/>
      <c r="X48" s="78"/>
      <c r="Y48" s="87"/>
      <c r="Z48" s="87"/>
      <c r="AC48" s="80"/>
      <c r="AE48" s="77"/>
    </row>
    <row r="49" spans="1:32" ht="15.75" customHeight="1">
      <c r="B49" s="1015"/>
      <c r="C49" s="539">
        <v>869</v>
      </c>
      <c r="D49" s="391" t="str">
        <f t="shared" si="3"/>
        <v>雑費</v>
      </c>
      <c r="E49" s="1091" t="s">
        <v>215</v>
      </c>
      <c r="F49" s="1092"/>
      <c r="G49" s="1092"/>
      <c r="H49" s="1092"/>
      <c r="I49" s="1092"/>
      <c r="J49" s="1092"/>
      <c r="K49" s="1093"/>
      <c r="L49" s="383" t="s">
        <v>224</v>
      </c>
      <c r="M49" s="111"/>
      <c r="N49" s="101" t="s">
        <v>225</v>
      </c>
      <c r="O49" s="509"/>
      <c r="P49" s="105"/>
      <c r="Q49" s="106"/>
      <c r="R49" s="1019"/>
      <c r="S49" s="1031"/>
      <c r="T49" s="408"/>
      <c r="U49" s="401" t="str">
        <f t="shared" si="0"/>
        <v/>
      </c>
      <c r="V49" s="625"/>
      <c r="W49" s="87"/>
      <c r="X49" s="78"/>
      <c r="Y49" s="87"/>
      <c r="Z49" s="87"/>
      <c r="AC49" s="80"/>
      <c r="AE49" s="77"/>
    </row>
    <row r="50" spans="1:32" ht="15.75" customHeight="1">
      <c r="B50" s="1039" t="s">
        <v>447</v>
      </c>
      <c r="C50" s="537">
        <v>911</v>
      </c>
      <c r="D50" s="384" t="str">
        <f t="shared" si="3"/>
        <v>受取利息</v>
      </c>
      <c r="E50" s="1033"/>
      <c r="F50" s="1034"/>
      <c r="G50" s="1034"/>
      <c r="H50" s="1034"/>
      <c r="I50" s="1034"/>
      <c r="J50" s="1034"/>
      <c r="K50" s="1035"/>
      <c r="L50" s="389" t="s">
        <v>222</v>
      </c>
      <c r="M50" s="395" t="s">
        <v>226</v>
      </c>
      <c r="N50" s="103"/>
      <c r="O50" s="509"/>
      <c r="P50" s="105"/>
      <c r="Q50" s="106"/>
      <c r="R50" s="1019"/>
      <c r="S50" s="1032"/>
      <c r="T50" s="423"/>
      <c r="U50" s="403" t="str">
        <f t="shared" si="0"/>
        <v/>
      </c>
      <c r="V50" s="626"/>
      <c r="W50" s="87"/>
      <c r="X50" s="78"/>
      <c r="Y50" s="87"/>
      <c r="Z50" s="87"/>
      <c r="AC50" s="80"/>
      <c r="AE50" s="77"/>
    </row>
    <row r="51" spans="1:32" ht="15.75" customHeight="1">
      <c r="B51" s="1040"/>
      <c r="C51" s="538">
        <v>912</v>
      </c>
      <c r="D51" s="385" t="str">
        <f t="shared" si="3"/>
        <v>受取配当金</v>
      </c>
      <c r="E51" s="1036"/>
      <c r="F51" s="1037"/>
      <c r="G51" s="1037"/>
      <c r="H51" s="1037"/>
      <c r="I51" s="1037"/>
      <c r="J51" s="1037"/>
      <c r="K51" s="1038"/>
      <c r="L51" s="97" t="s">
        <v>222</v>
      </c>
      <c r="M51" s="95" t="s">
        <v>226</v>
      </c>
      <c r="N51" s="93"/>
      <c r="O51" s="509"/>
      <c r="P51" s="105"/>
      <c r="Q51" s="106"/>
      <c r="R51" s="1019"/>
      <c r="S51" s="994" t="s">
        <v>457</v>
      </c>
      <c r="T51" s="407">
        <v>365</v>
      </c>
      <c r="U51" s="405" t="str">
        <f t="shared" si="0"/>
        <v>退職給与引当金</v>
      </c>
      <c r="V51" s="632"/>
      <c r="W51" s="87"/>
      <c r="X51" s="78"/>
      <c r="Y51" s="87"/>
      <c r="Z51" s="87"/>
      <c r="AC51" s="80"/>
      <c r="AE51" s="77"/>
    </row>
    <row r="52" spans="1:32" ht="15.75" customHeight="1">
      <c r="B52" s="1040"/>
      <c r="C52" s="621"/>
      <c r="D52" s="385" t="str">
        <f t="shared" si="3"/>
        <v/>
      </c>
      <c r="E52" s="1065"/>
      <c r="F52" s="1066"/>
      <c r="G52" s="1066"/>
      <c r="H52" s="1066"/>
      <c r="I52" s="1066"/>
      <c r="J52" s="1066"/>
      <c r="K52" s="1067"/>
      <c r="L52" s="97" t="s">
        <v>222</v>
      </c>
      <c r="M52" s="95" t="s">
        <v>226</v>
      </c>
      <c r="N52" s="93"/>
      <c r="O52" s="509"/>
      <c r="P52" s="105"/>
      <c r="Q52" s="511"/>
      <c r="R52" s="1019"/>
      <c r="S52" s="995"/>
      <c r="T52" s="409"/>
      <c r="U52" s="410" t="str">
        <f t="shared" si="0"/>
        <v/>
      </c>
      <c r="V52" s="628"/>
      <c r="W52" s="87"/>
      <c r="X52" s="78"/>
      <c r="Y52" s="87"/>
      <c r="Z52" s="87"/>
      <c r="AC52" s="80"/>
      <c r="AE52" s="77"/>
    </row>
    <row r="53" spans="1:32" ht="15.75" customHeight="1">
      <c r="B53" s="1040"/>
      <c r="C53" s="539">
        <v>914</v>
      </c>
      <c r="D53" s="391" t="str">
        <f t="shared" si="3"/>
        <v>雑収入</v>
      </c>
      <c r="E53" s="1091"/>
      <c r="F53" s="1092"/>
      <c r="G53" s="1092"/>
      <c r="H53" s="1092"/>
      <c r="I53" s="1092"/>
      <c r="J53" s="1092"/>
      <c r="K53" s="1093"/>
      <c r="L53" s="101" t="s">
        <v>222</v>
      </c>
      <c r="M53" s="383" t="s">
        <v>226</v>
      </c>
      <c r="N53" s="111"/>
      <c r="O53" s="509"/>
      <c r="P53" s="105"/>
      <c r="Q53" s="511"/>
      <c r="R53" s="1019"/>
      <c r="S53" s="996"/>
      <c r="T53" s="423"/>
      <c r="U53" s="403"/>
      <c r="V53" s="626"/>
      <c r="W53" s="87"/>
      <c r="X53" s="78"/>
      <c r="Y53" s="87"/>
      <c r="Z53" s="87"/>
      <c r="AC53" s="80"/>
      <c r="AE53" s="77"/>
    </row>
    <row r="54" spans="1:32" ht="15.75" customHeight="1">
      <c r="B54" s="1040"/>
      <c r="C54" s="537">
        <v>921</v>
      </c>
      <c r="D54" s="384" t="str">
        <f t="shared" si="3"/>
        <v>支払利息</v>
      </c>
      <c r="E54" s="1033"/>
      <c r="F54" s="1034"/>
      <c r="G54" s="1034"/>
      <c r="H54" s="1034"/>
      <c r="I54" s="1034"/>
      <c r="J54" s="1034"/>
      <c r="K54" s="1035"/>
      <c r="L54" s="395" t="s">
        <v>224</v>
      </c>
      <c r="M54" s="451"/>
      <c r="N54" s="389" t="s">
        <v>225</v>
      </c>
      <c r="O54" s="509"/>
      <c r="P54" s="105"/>
      <c r="Q54" s="511"/>
      <c r="R54" s="1103" t="s">
        <v>458</v>
      </c>
      <c r="S54" s="1106" t="s">
        <v>466</v>
      </c>
      <c r="T54" s="542">
        <v>411</v>
      </c>
      <c r="U54" s="428" t="str">
        <f>IF(ISBLANK(T54),"",VLOOKUP(T54,$E$72:$F$226,2,FALSE))</f>
        <v>資本金</v>
      </c>
      <c r="V54" s="429"/>
      <c r="W54" s="87"/>
      <c r="X54" s="78"/>
      <c r="Y54" s="87"/>
      <c r="Z54" s="87"/>
      <c r="AC54" s="80"/>
      <c r="AE54" s="77"/>
    </row>
    <row r="55" spans="1:32" ht="15.75" customHeight="1">
      <c r="B55" s="1040"/>
      <c r="C55" s="621"/>
      <c r="D55" s="385" t="str">
        <f t="shared" si="3"/>
        <v/>
      </c>
      <c r="E55" s="1107"/>
      <c r="F55" s="1108"/>
      <c r="G55" s="1108"/>
      <c r="H55" s="1108"/>
      <c r="I55" s="1108"/>
      <c r="J55" s="1108"/>
      <c r="K55" s="1109"/>
      <c r="L55" s="95" t="s">
        <v>224</v>
      </c>
      <c r="M55" s="110"/>
      <c r="N55" s="97" t="s">
        <v>225</v>
      </c>
      <c r="O55" s="509"/>
      <c r="P55" s="105"/>
      <c r="Q55" s="511"/>
      <c r="R55" s="1104"/>
      <c r="S55" s="1106"/>
      <c r="T55" s="423"/>
      <c r="U55" s="403"/>
      <c r="V55" s="626"/>
      <c r="W55" s="87"/>
      <c r="X55" s="78"/>
      <c r="Y55" s="79"/>
      <c r="Z55" s="87"/>
      <c r="AD55" s="80"/>
      <c r="AE55" s="77"/>
    </row>
    <row r="56" spans="1:32" ht="15.75" customHeight="1">
      <c r="B56" s="1041"/>
      <c r="C56" s="540">
        <v>924</v>
      </c>
      <c r="D56" s="388" t="str">
        <f t="shared" si="3"/>
        <v>雑損失</v>
      </c>
      <c r="E56" s="1077"/>
      <c r="F56" s="1078"/>
      <c r="G56" s="1078"/>
      <c r="H56" s="1078"/>
      <c r="I56" s="1078"/>
      <c r="J56" s="1078"/>
      <c r="K56" s="1079"/>
      <c r="L56" s="383" t="s">
        <v>224</v>
      </c>
      <c r="M56" s="111"/>
      <c r="N56" s="101" t="s">
        <v>225</v>
      </c>
      <c r="O56" s="509"/>
      <c r="P56" s="74"/>
      <c r="Q56" s="511"/>
      <c r="R56" s="1104"/>
      <c r="S56" s="1106" t="s">
        <v>467</v>
      </c>
      <c r="T56" s="543">
        <v>432</v>
      </c>
      <c r="U56" s="412" t="str">
        <f>IF(ISBLANK(T56),"",VLOOKUP(T56,$E$72:$F$226,2,FALSE))</f>
        <v>利益準備金</v>
      </c>
      <c r="V56" s="421"/>
      <c r="W56" s="87"/>
      <c r="X56" s="78"/>
      <c r="Y56" s="79"/>
      <c r="Z56" s="87"/>
      <c r="AD56" s="80"/>
      <c r="AE56" s="77"/>
    </row>
    <row r="57" spans="1:32" ht="15.75" customHeight="1">
      <c r="A57" s="117"/>
      <c r="B57" s="1039" t="s">
        <v>448</v>
      </c>
      <c r="C57" s="541">
        <v>931</v>
      </c>
      <c r="D57" s="392" t="str">
        <f t="shared" si="3"/>
        <v>固定資産売却益</v>
      </c>
      <c r="E57" s="1049"/>
      <c r="F57" s="1050"/>
      <c r="G57" s="1050"/>
      <c r="H57" s="1050"/>
      <c r="I57" s="1050"/>
      <c r="J57" s="1050"/>
      <c r="K57" s="1051"/>
      <c r="L57" s="389" t="s">
        <v>222</v>
      </c>
      <c r="M57" s="395" t="s">
        <v>226</v>
      </c>
      <c r="N57" s="103"/>
      <c r="O57" s="109"/>
      <c r="P57" s="115"/>
      <c r="Q57" s="511"/>
      <c r="R57" s="1104"/>
      <c r="S57" s="1106"/>
      <c r="T57" s="516">
        <v>441</v>
      </c>
      <c r="U57" s="401" t="str">
        <f>IF(ISBLANK(T57),"",VLOOKUP(T57,$E$72:$F$226,2,FALSE))</f>
        <v>別途積立金</v>
      </c>
      <c r="V57" s="419"/>
      <c r="W57" s="87"/>
      <c r="X57" s="78"/>
      <c r="Y57" s="87"/>
      <c r="Z57" s="78"/>
      <c r="AA57" s="79"/>
      <c r="AB57" s="87"/>
      <c r="AE57" s="77"/>
      <c r="AF57" s="80"/>
    </row>
    <row r="58" spans="1:32" ht="15.75" customHeight="1">
      <c r="A58" s="117"/>
      <c r="B58" s="1040"/>
      <c r="C58" s="622">
        <v>933</v>
      </c>
      <c r="D58" s="283" t="str">
        <f t="shared" si="3"/>
        <v>退給引当金戻入益</v>
      </c>
      <c r="E58" s="1068"/>
      <c r="F58" s="1069"/>
      <c r="G58" s="1069"/>
      <c r="H58" s="1069"/>
      <c r="I58" s="1069"/>
      <c r="J58" s="1069"/>
      <c r="K58" s="1070"/>
      <c r="L58" s="390" t="s">
        <v>222</v>
      </c>
      <c r="M58" s="394" t="s">
        <v>226</v>
      </c>
      <c r="N58" s="100"/>
      <c r="O58" s="109"/>
      <c r="P58" s="115"/>
      <c r="Q58" s="511"/>
      <c r="R58" s="1104"/>
      <c r="S58" s="1106"/>
      <c r="T58" s="409"/>
      <c r="U58" s="410"/>
      <c r="V58" s="628"/>
      <c r="W58" s="87"/>
      <c r="X58" s="78"/>
      <c r="Y58" s="87"/>
      <c r="Z58" s="78"/>
      <c r="AA58" s="79"/>
      <c r="AB58" s="87"/>
      <c r="AE58" s="77"/>
      <c r="AF58" s="80"/>
    </row>
    <row r="59" spans="1:32" ht="16.5" customHeight="1">
      <c r="A59" s="117"/>
      <c r="B59" s="1040"/>
      <c r="C59" s="526">
        <v>941</v>
      </c>
      <c r="D59" s="282" t="str">
        <f t="shared" si="3"/>
        <v>固定資産売却損</v>
      </c>
      <c r="E59" s="1033"/>
      <c r="F59" s="1034"/>
      <c r="G59" s="1034"/>
      <c r="H59" s="1034"/>
      <c r="I59" s="1034"/>
      <c r="J59" s="1034"/>
      <c r="K59" s="1035"/>
      <c r="L59" s="89" t="s">
        <v>224</v>
      </c>
      <c r="M59" s="452"/>
      <c r="N59" s="90" t="s">
        <v>225</v>
      </c>
      <c r="O59" s="109"/>
      <c r="P59" s="115"/>
      <c r="Q59" s="511"/>
      <c r="R59" s="1104"/>
      <c r="S59" s="1106"/>
      <c r="T59" s="409"/>
      <c r="U59" s="410" t="str">
        <f>IF(ISBLANK(T59),"",VLOOKUP(T59,$E$72:$F$226,2,FALSE))</f>
        <v/>
      </c>
      <c r="V59" s="628"/>
      <c r="W59" s="87"/>
      <c r="X59" s="78"/>
    </row>
    <row r="60" spans="1:32" ht="16.5" customHeight="1">
      <c r="A60" s="117"/>
      <c r="B60" s="1041"/>
      <c r="C60" s="623"/>
      <c r="D60" s="393" t="str">
        <f t="shared" si="3"/>
        <v/>
      </c>
      <c r="E60" s="1052"/>
      <c r="F60" s="1053"/>
      <c r="G60" s="1053"/>
      <c r="H60" s="1053"/>
      <c r="I60" s="1053"/>
      <c r="J60" s="1053"/>
      <c r="K60" s="1054"/>
      <c r="L60" s="394" t="s">
        <v>224</v>
      </c>
      <c r="M60" s="100"/>
      <c r="N60" s="390" t="s">
        <v>225</v>
      </c>
      <c r="O60" s="109"/>
      <c r="P60" s="115"/>
      <c r="Q60" s="511"/>
      <c r="R60" s="1105"/>
      <c r="S60" s="430" t="s">
        <v>468</v>
      </c>
      <c r="T60" s="519">
        <v>451</v>
      </c>
      <c r="U60" s="417" t="str">
        <f>IF(ISBLANK(T60),"",VLOOKUP(T60,$E$72:$F$226,2,FALSE))</f>
        <v>繰越利益剰余金</v>
      </c>
      <c r="V60" s="424"/>
      <c r="W60" s="78"/>
      <c r="X60" s="79"/>
    </row>
    <row r="61" spans="1:32" ht="16.5" customHeight="1">
      <c r="A61" s="117"/>
      <c r="B61" s="822"/>
      <c r="C61" s="824">
        <v>951</v>
      </c>
      <c r="D61" s="825" t="s">
        <v>564</v>
      </c>
      <c r="E61" s="1112"/>
      <c r="F61" s="1113"/>
      <c r="G61" s="1113"/>
      <c r="H61" s="1113"/>
      <c r="I61" s="1113"/>
      <c r="J61" s="1113"/>
      <c r="K61" s="1114"/>
      <c r="L61" s="826"/>
      <c r="M61" s="826"/>
      <c r="N61" s="827"/>
      <c r="O61" s="105"/>
      <c r="P61" s="115"/>
      <c r="Q61" s="823"/>
      <c r="R61" s="1111" t="s">
        <v>526</v>
      </c>
      <c r="S61" s="1111"/>
      <c r="T61" s="1111"/>
      <c r="U61" s="1111"/>
      <c r="V61" s="1111"/>
      <c r="W61" s="78"/>
      <c r="X61" s="79"/>
    </row>
    <row r="62" spans="1:32" ht="16.5" customHeight="1">
      <c r="A62" s="117"/>
      <c r="B62" s="74" t="s">
        <v>527</v>
      </c>
      <c r="N62" s="208"/>
      <c r="O62" s="105"/>
      <c r="P62" s="115"/>
      <c r="Q62" s="511"/>
      <c r="R62" s="113"/>
      <c r="S62" s="113"/>
      <c r="T62" s="511"/>
      <c r="U62" s="114"/>
      <c r="V62" s="112"/>
      <c r="W62" s="78"/>
      <c r="X62" s="79"/>
    </row>
    <row r="63" spans="1:32" ht="16.5" customHeight="1">
      <c r="A63" s="117"/>
      <c r="B63" s="1055" t="s">
        <v>528</v>
      </c>
      <c r="C63" s="1055"/>
      <c r="D63" s="1055"/>
      <c r="E63" s="1055"/>
      <c r="F63" s="1055"/>
      <c r="G63" s="1055"/>
      <c r="H63" s="1055"/>
      <c r="I63" s="1055"/>
      <c r="J63" s="1055"/>
      <c r="K63" s="1055"/>
      <c r="L63" s="1055"/>
      <c r="M63" s="1055"/>
      <c r="N63" s="1055"/>
      <c r="O63" s="105"/>
      <c r="P63" s="79"/>
      <c r="Q63" s="511"/>
      <c r="R63" s="113"/>
      <c r="S63" s="113"/>
      <c r="T63" s="511"/>
      <c r="U63" s="114"/>
      <c r="V63" s="112"/>
      <c r="W63" s="78"/>
      <c r="X63" s="79"/>
    </row>
    <row r="64" spans="1:32" ht="16.5" customHeight="1">
      <c r="A64" s="117"/>
      <c r="N64" s="208"/>
      <c r="O64" s="105"/>
      <c r="P64" s="79"/>
      <c r="Q64" s="511"/>
      <c r="R64" s="113"/>
      <c r="S64" s="113"/>
      <c r="T64" s="511"/>
      <c r="U64" s="114"/>
      <c r="V64" s="112"/>
      <c r="W64" s="78"/>
      <c r="X64" s="79"/>
    </row>
    <row r="65" spans="1:31" ht="16.5" customHeight="1">
      <c r="A65" s="117"/>
      <c r="N65" s="208"/>
      <c r="O65" s="105"/>
      <c r="P65" s="79"/>
      <c r="Q65" s="511"/>
      <c r="R65" s="511"/>
      <c r="S65" s="511"/>
      <c r="T65" s="511"/>
      <c r="U65" s="114"/>
      <c r="V65" s="112"/>
      <c r="W65" s="78"/>
      <c r="X65" s="79"/>
    </row>
    <row r="66" spans="1:31" s="117" customFormat="1" ht="16.5" customHeight="1">
      <c r="B66" s="75"/>
      <c r="C66" s="75"/>
      <c r="D66" s="74"/>
      <c r="E66" s="74"/>
      <c r="F66" s="74"/>
      <c r="G66" s="74"/>
      <c r="H66" s="74"/>
      <c r="I66" s="74"/>
      <c r="J66" s="74"/>
      <c r="K66" s="74"/>
      <c r="L66" s="74"/>
      <c r="M66" s="74"/>
      <c r="N66" s="208"/>
      <c r="O66" s="105"/>
      <c r="P66" s="79"/>
      <c r="Q66" s="511"/>
      <c r="R66" s="511"/>
      <c r="S66" s="511"/>
      <c r="T66" s="511"/>
      <c r="U66" s="114"/>
      <c r="V66" s="112"/>
      <c r="W66" s="78"/>
      <c r="X66" s="79"/>
      <c r="Y66" s="116"/>
      <c r="Z66" s="116"/>
      <c r="AE66" s="121"/>
    </row>
    <row r="67" spans="1:31" s="117" customFormat="1" ht="16.5" customHeight="1">
      <c r="B67" s="75"/>
      <c r="C67" s="75"/>
      <c r="D67" s="74"/>
      <c r="E67" s="74"/>
      <c r="F67" s="74"/>
      <c r="G67" s="74"/>
      <c r="H67" s="74"/>
      <c r="I67" s="74"/>
      <c r="J67" s="74"/>
      <c r="K67" s="74"/>
      <c r="L67" s="74"/>
      <c r="M67" s="74"/>
      <c r="N67" s="74"/>
      <c r="O67" s="74"/>
      <c r="P67" s="74"/>
      <c r="Q67" s="115"/>
      <c r="R67" s="511"/>
      <c r="S67" s="511"/>
      <c r="T67" s="511"/>
      <c r="U67" s="114"/>
      <c r="V67" s="112"/>
      <c r="W67" s="78"/>
      <c r="X67" s="79"/>
    </row>
    <row r="68" spans="1:31" s="117" customFormat="1" ht="16.5" customHeight="1">
      <c r="B68" s="116"/>
      <c r="C68" s="1048" t="s">
        <v>671</v>
      </c>
      <c r="D68" s="1048"/>
      <c r="E68" s="1048"/>
      <c r="F68" s="1048"/>
      <c r="G68" s="116"/>
      <c r="H68" s="1110" t="s">
        <v>387</v>
      </c>
      <c r="I68" s="1110"/>
      <c r="J68" s="1110"/>
      <c r="K68" s="116"/>
      <c r="L68" s="116"/>
      <c r="M68" s="116"/>
      <c r="N68" s="116"/>
      <c r="O68" s="74"/>
      <c r="P68" s="74"/>
      <c r="Q68" s="74"/>
      <c r="R68" s="511"/>
      <c r="S68" s="511"/>
      <c r="T68" s="75"/>
      <c r="U68" s="114"/>
      <c r="V68" s="112"/>
      <c r="W68" s="78"/>
      <c r="X68" s="79"/>
    </row>
    <row r="69" spans="1:31" s="117" customFormat="1" ht="16.5" customHeight="1" thickBot="1">
      <c r="C69" s="1045" t="s">
        <v>385</v>
      </c>
      <c r="D69" s="1046"/>
      <c r="E69" s="1045" t="s">
        <v>386</v>
      </c>
      <c r="F69" s="1047"/>
      <c r="G69" s="118"/>
      <c r="H69" s="1056" t="s">
        <v>395</v>
      </c>
      <c r="I69" s="433">
        <f>IF(ISBLANK(C7),"",C7)</f>
        <v>152</v>
      </c>
      <c r="J69" s="269" t="s">
        <v>469</v>
      </c>
      <c r="K69" s="118"/>
      <c r="L69" s="118"/>
      <c r="M69" s="118"/>
      <c r="N69" s="118"/>
      <c r="O69" s="74"/>
      <c r="P69" s="115"/>
      <c r="Q69" s="74"/>
      <c r="R69" s="511"/>
      <c r="S69" s="511"/>
      <c r="T69" s="75"/>
      <c r="U69" s="114"/>
      <c r="V69" s="112"/>
      <c r="W69" s="78"/>
      <c r="X69" s="79"/>
    </row>
    <row r="70" spans="1:31" s="117" customFormat="1" ht="16.5" customHeight="1" thickTop="1">
      <c r="C70" s="544">
        <v>612</v>
      </c>
      <c r="D70" s="545" t="s">
        <v>33</v>
      </c>
      <c r="E70" s="546" t="s">
        <v>192</v>
      </c>
      <c r="F70" s="547" t="s">
        <v>86</v>
      </c>
      <c r="G70" s="119"/>
      <c r="H70" s="1057"/>
      <c r="I70" s="434">
        <f t="shared" ref="I70" si="4">IF(ISBLANK(C8),"",C8)</f>
        <v>612</v>
      </c>
      <c r="J70" s="269" t="s">
        <v>473</v>
      </c>
      <c r="K70" s="119"/>
      <c r="L70" s="119"/>
      <c r="M70" s="119"/>
      <c r="N70" s="119"/>
      <c r="O70" s="74"/>
      <c r="P70" s="115"/>
      <c r="Q70" s="79"/>
      <c r="R70" s="511"/>
      <c r="S70" s="511"/>
      <c r="T70" s="75"/>
      <c r="U70" s="114"/>
      <c r="V70" s="112"/>
      <c r="W70" s="78"/>
      <c r="X70" s="79"/>
    </row>
    <row r="71" spans="1:31" s="117" customFormat="1" ht="16.5" customHeight="1">
      <c r="C71" s="548">
        <v>613</v>
      </c>
      <c r="D71" s="845"/>
      <c r="E71" s="550" t="s">
        <v>411</v>
      </c>
      <c r="F71" s="551" t="s">
        <v>87</v>
      </c>
      <c r="G71" s="120"/>
      <c r="H71" s="1057"/>
      <c r="I71" s="435">
        <f>IF(ISBLANK(C10),"",C10)</f>
        <v>613</v>
      </c>
      <c r="J71" s="269" t="s">
        <v>474</v>
      </c>
      <c r="K71" s="120"/>
      <c r="L71" s="120"/>
      <c r="M71" s="120"/>
      <c r="N71" s="120"/>
      <c r="O71" s="74"/>
      <c r="P71" s="115"/>
      <c r="Q71" s="79"/>
      <c r="R71" s="115"/>
      <c r="S71" s="115"/>
      <c r="T71" s="75"/>
      <c r="U71" s="114"/>
      <c r="V71" s="112"/>
      <c r="W71" s="114"/>
      <c r="X71" s="112"/>
    </row>
    <row r="72" spans="1:31" s="117" customFormat="1" ht="16.5" customHeight="1">
      <c r="C72" s="548">
        <v>614</v>
      </c>
      <c r="D72" s="845"/>
      <c r="E72" s="552">
        <v>111</v>
      </c>
      <c r="F72" s="553" t="s">
        <v>4</v>
      </c>
      <c r="G72" s="119"/>
      <c r="H72" s="1057"/>
      <c r="I72" s="435">
        <v>618</v>
      </c>
      <c r="J72" s="269" t="s">
        <v>475</v>
      </c>
      <c r="K72" s="119"/>
      <c r="L72" s="119"/>
      <c r="M72" s="119"/>
      <c r="N72" s="119"/>
      <c r="O72" s="74"/>
      <c r="P72" s="115"/>
      <c r="Q72" s="79"/>
      <c r="R72" s="79"/>
      <c r="S72" s="79"/>
      <c r="T72" s="75"/>
      <c r="U72" s="115"/>
      <c r="V72" s="115"/>
      <c r="W72" s="114"/>
      <c r="X72" s="112"/>
    </row>
    <row r="73" spans="1:31" s="117" customFormat="1" ht="16.5" customHeight="1">
      <c r="C73" s="554">
        <v>615</v>
      </c>
      <c r="D73" s="549" t="s">
        <v>34</v>
      </c>
      <c r="E73" s="555">
        <v>112</v>
      </c>
      <c r="F73" s="556" t="s">
        <v>88</v>
      </c>
      <c r="G73" s="119"/>
      <c r="H73" s="1057"/>
      <c r="I73" s="435">
        <v>619</v>
      </c>
      <c r="J73" s="269" t="s">
        <v>476</v>
      </c>
      <c r="K73" s="119"/>
      <c r="L73" s="119"/>
      <c r="M73" s="119"/>
      <c r="N73" s="119"/>
      <c r="O73" s="116"/>
      <c r="Q73" s="79"/>
      <c r="R73" s="116"/>
      <c r="S73" s="116"/>
      <c r="T73" s="75"/>
      <c r="U73" s="115"/>
      <c r="V73" s="115"/>
      <c r="W73" s="87"/>
      <c r="X73" s="78"/>
    </row>
    <row r="74" spans="1:31" s="117" customFormat="1" ht="16.5" customHeight="1">
      <c r="C74" s="554">
        <v>618</v>
      </c>
      <c r="D74" s="549" t="s">
        <v>35</v>
      </c>
      <c r="E74" s="552">
        <v>121</v>
      </c>
      <c r="F74" s="553" t="s">
        <v>89</v>
      </c>
      <c r="G74" s="119"/>
      <c r="H74" s="1057"/>
      <c r="I74" s="272">
        <f>IF(ISBLANK(C13),"",C13)</f>
        <v>711</v>
      </c>
      <c r="J74" s="268" t="str">
        <f>IF(ISBLANK(D13),"",D13)</f>
        <v>期首棚卸</v>
      </c>
      <c r="K74" s="119"/>
      <c r="L74" s="119"/>
      <c r="M74" s="119"/>
      <c r="N74" s="119"/>
      <c r="O74" s="118"/>
      <c r="Q74" s="79"/>
      <c r="R74" s="79"/>
      <c r="S74" s="79"/>
      <c r="T74" s="75"/>
      <c r="U74" s="75"/>
      <c r="V74" s="112"/>
      <c r="W74" s="79"/>
      <c r="X74" s="87"/>
    </row>
    <row r="75" spans="1:31" s="117" customFormat="1" ht="16.5" customHeight="1">
      <c r="C75" s="557">
        <v>619</v>
      </c>
      <c r="D75" s="558" t="s">
        <v>36</v>
      </c>
      <c r="E75" s="559">
        <v>122</v>
      </c>
      <c r="F75" s="846"/>
      <c r="G75" s="119"/>
      <c r="H75" s="1057"/>
      <c r="I75" s="273">
        <f>IF(ISBLANK(C14),"",C14)</f>
        <v>312</v>
      </c>
      <c r="J75" s="270" t="s">
        <v>471</v>
      </c>
      <c r="K75" s="119"/>
      <c r="L75" s="119"/>
      <c r="M75" s="119"/>
      <c r="N75" s="119"/>
      <c r="O75" s="119"/>
      <c r="Q75" s="79"/>
      <c r="R75" s="79"/>
      <c r="S75" s="79"/>
      <c r="T75" s="75"/>
      <c r="U75" s="75"/>
      <c r="V75" s="79"/>
      <c r="W75" s="79"/>
      <c r="X75" s="87"/>
    </row>
    <row r="76" spans="1:31" s="117" customFormat="1" ht="16.5" customHeight="1">
      <c r="C76" s="561">
        <v>621</v>
      </c>
      <c r="D76" s="562"/>
      <c r="E76" s="559">
        <v>123</v>
      </c>
      <c r="F76" s="846"/>
      <c r="G76" s="119"/>
      <c r="H76" s="1057"/>
      <c r="I76" s="274">
        <f>IF(ISBLANK(C15),"",C15)</f>
        <v>712</v>
      </c>
      <c r="J76" s="270" t="s">
        <v>470</v>
      </c>
      <c r="K76" s="119"/>
      <c r="L76" s="119"/>
      <c r="M76" s="119"/>
      <c r="N76" s="119"/>
      <c r="O76" s="120"/>
      <c r="Q76" s="116"/>
      <c r="R76" s="79"/>
      <c r="S76" s="79"/>
      <c r="T76" s="75"/>
      <c r="U76" s="75"/>
      <c r="V76" s="79"/>
      <c r="W76" s="79"/>
      <c r="X76" s="87"/>
    </row>
    <row r="77" spans="1:31" s="117" customFormat="1" ht="16.5" customHeight="1">
      <c r="C77" s="563">
        <v>711</v>
      </c>
      <c r="D77" s="564" t="s">
        <v>37</v>
      </c>
      <c r="E77" s="559">
        <v>124</v>
      </c>
      <c r="F77" s="846"/>
      <c r="G77" s="119"/>
      <c r="H77" s="1057"/>
      <c r="I77" s="275">
        <f t="shared" ref="I77:I120" si="5">IF(ISBLANK(C17),"",C17)</f>
        <v>719</v>
      </c>
      <c r="J77" s="271" t="str">
        <f t="shared" ref="J77:J120" si="6">IF(ISBLANK(D17),"",D17)</f>
        <v>期末棚卸</v>
      </c>
      <c r="K77" s="119"/>
      <c r="L77" s="119"/>
      <c r="M77" s="119"/>
      <c r="N77" s="119"/>
      <c r="O77" s="119"/>
      <c r="R77" s="79"/>
      <c r="S77" s="79"/>
      <c r="T77" s="75"/>
      <c r="U77" s="75"/>
      <c r="V77" s="79"/>
      <c r="W77" s="79"/>
      <c r="X77" s="87"/>
    </row>
    <row r="78" spans="1:31" s="117" customFormat="1" ht="16.5" customHeight="1">
      <c r="C78" s="565">
        <v>712</v>
      </c>
      <c r="D78" s="545" t="s">
        <v>38</v>
      </c>
      <c r="E78" s="566">
        <v>131</v>
      </c>
      <c r="F78" s="560" t="s">
        <v>388</v>
      </c>
      <c r="G78" s="119"/>
      <c r="H78" s="1057"/>
      <c r="I78" s="436">
        <f t="shared" si="5"/>
        <v>721</v>
      </c>
      <c r="J78" s="437" t="str">
        <f t="shared" si="6"/>
        <v>期首材料棚卸高</v>
      </c>
      <c r="K78" s="119"/>
      <c r="L78" s="119"/>
      <c r="M78" s="119"/>
      <c r="N78" s="119"/>
      <c r="O78" s="119"/>
      <c r="R78" s="79"/>
      <c r="S78" s="79"/>
      <c r="T78" s="75"/>
      <c r="U78" s="75"/>
      <c r="V78" s="79"/>
      <c r="W78" s="79"/>
      <c r="X78" s="87"/>
    </row>
    <row r="79" spans="1:31" s="117" customFormat="1" ht="16.5" customHeight="1">
      <c r="C79" s="548">
        <v>713</v>
      </c>
      <c r="D79" s="845"/>
      <c r="E79" s="559">
        <v>132</v>
      </c>
      <c r="F79" s="846"/>
      <c r="G79" s="120"/>
      <c r="H79" s="1057"/>
      <c r="I79" s="436">
        <f t="shared" si="5"/>
        <v>722</v>
      </c>
      <c r="J79" s="437" t="str">
        <f t="shared" si="6"/>
        <v>主要材料費</v>
      </c>
      <c r="K79" s="120"/>
      <c r="L79" s="120"/>
      <c r="M79" s="120"/>
      <c r="N79" s="120"/>
      <c r="O79" s="119"/>
      <c r="R79" s="79"/>
      <c r="S79" s="79"/>
      <c r="T79" s="75"/>
      <c r="U79" s="75"/>
      <c r="V79" s="79"/>
      <c r="W79" s="79"/>
      <c r="X79" s="87"/>
    </row>
    <row r="80" spans="1:31" s="117" customFormat="1" ht="16.5" customHeight="1">
      <c r="C80" s="548">
        <v>714</v>
      </c>
      <c r="D80" s="845"/>
      <c r="E80" s="559">
        <v>133</v>
      </c>
      <c r="F80" s="846"/>
      <c r="G80" s="119"/>
      <c r="H80" s="1057"/>
      <c r="I80" s="436">
        <f t="shared" si="5"/>
        <v>723</v>
      </c>
      <c r="J80" s="437" t="str">
        <f t="shared" si="6"/>
        <v>補助材料費</v>
      </c>
      <c r="K80" s="119"/>
      <c r="L80" s="119"/>
      <c r="M80" s="119"/>
      <c r="N80" s="119"/>
      <c r="O80" s="119"/>
      <c r="R80" s="116"/>
      <c r="S80" s="116"/>
      <c r="V80" s="79"/>
      <c r="W80" s="116"/>
      <c r="X80" s="116"/>
    </row>
    <row r="81" spans="3:22" s="117" customFormat="1" ht="16.5" customHeight="1">
      <c r="C81" s="554">
        <v>715</v>
      </c>
      <c r="D81" s="549" t="s">
        <v>39</v>
      </c>
      <c r="E81" s="555">
        <v>134</v>
      </c>
      <c r="F81" s="556" t="s">
        <v>90</v>
      </c>
      <c r="G81" s="119"/>
      <c r="H81" s="1057"/>
      <c r="I81" s="436">
        <f t="shared" si="5"/>
        <v>732</v>
      </c>
      <c r="J81" s="437" t="str">
        <f t="shared" si="6"/>
        <v>賃金給料</v>
      </c>
      <c r="K81" s="119"/>
      <c r="L81" s="119"/>
      <c r="M81" s="119"/>
      <c r="N81" s="119"/>
      <c r="O81" s="119"/>
      <c r="V81" s="116"/>
    </row>
    <row r="82" spans="3:22" s="117" customFormat="1" ht="16.5" customHeight="1">
      <c r="C82" s="554">
        <v>717</v>
      </c>
      <c r="D82" s="549" t="s">
        <v>40</v>
      </c>
      <c r="E82" s="552">
        <v>141</v>
      </c>
      <c r="F82" s="553" t="s">
        <v>91</v>
      </c>
      <c r="G82" s="120"/>
      <c r="H82" s="1057"/>
      <c r="I82" s="436">
        <f t="shared" si="5"/>
        <v>736</v>
      </c>
      <c r="J82" s="437" t="str">
        <f t="shared" si="6"/>
        <v>法定福利費</v>
      </c>
      <c r="K82" s="120"/>
      <c r="L82" s="120"/>
      <c r="M82" s="120"/>
      <c r="N82" s="120"/>
      <c r="O82" s="119"/>
    </row>
    <row r="83" spans="3:22" s="117" customFormat="1" ht="16.5" customHeight="1">
      <c r="C83" s="561">
        <v>718</v>
      </c>
      <c r="D83" s="558" t="s">
        <v>41</v>
      </c>
      <c r="E83" s="566">
        <v>142</v>
      </c>
      <c r="F83" s="560" t="s">
        <v>92</v>
      </c>
      <c r="G83" s="119"/>
      <c r="H83" s="1057"/>
      <c r="I83" s="436">
        <f t="shared" si="5"/>
        <v>737</v>
      </c>
      <c r="J83" s="437" t="str">
        <f t="shared" si="6"/>
        <v>福利厚生費</v>
      </c>
      <c r="K83" s="119"/>
      <c r="L83" s="119"/>
      <c r="M83" s="119"/>
      <c r="N83" s="119"/>
      <c r="O83" s="119"/>
    </row>
    <row r="84" spans="3:22" s="117" customFormat="1" ht="16.5" customHeight="1">
      <c r="C84" s="563">
        <v>719</v>
      </c>
      <c r="D84" s="564" t="s">
        <v>42</v>
      </c>
      <c r="E84" s="559">
        <v>143</v>
      </c>
      <c r="F84" s="846"/>
      <c r="G84" s="119"/>
      <c r="H84" s="1057"/>
      <c r="I84" s="436">
        <f t="shared" si="5"/>
        <v>741</v>
      </c>
      <c r="J84" s="437" t="str">
        <f t="shared" si="6"/>
        <v>外注加工賃</v>
      </c>
      <c r="K84" s="119"/>
      <c r="L84" s="119"/>
      <c r="M84" s="119"/>
      <c r="N84" s="119"/>
      <c r="O84" s="120"/>
    </row>
    <row r="85" spans="3:22" s="117" customFormat="1" ht="16.5" customHeight="1" thickBot="1">
      <c r="C85" s="567">
        <v>720</v>
      </c>
      <c r="D85" s="568" t="s">
        <v>398</v>
      </c>
      <c r="E85" s="569">
        <v>144</v>
      </c>
      <c r="F85" s="847"/>
      <c r="G85" s="119"/>
      <c r="H85" s="1057"/>
      <c r="I85" s="436">
        <f t="shared" si="5"/>
        <v>725</v>
      </c>
      <c r="J85" s="437" t="str">
        <f t="shared" si="6"/>
        <v>期末材料棚卸高</v>
      </c>
      <c r="K85" s="119"/>
      <c r="L85" s="119"/>
      <c r="M85" s="119"/>
      <c r="N85" s="119"/>
      <c r="O85" s="119"/>
    </row>
    <row r="86" spans="3:22" s="117" customFormat="1" ht="16.5" customHeight="1">
      <c r="C86" s="570">
        <v>721</v>
      </c>
      <c r="D86" s="571" t="s">
        <v>43</v>
      </c>
      <c r="E86" s="552">
        <v>151</v>
      </c>
      <c r="F86" s="553" t="s">
        <v>20</v>
      </c>
      <c r="G86" s="119"/>
      <c r="H86" s="1057"/>
      <c r="I86" s="438">
        <f t="shared" si="5"/>
        <v>831</v>
      </c>
      <c r="J86" s="439" t="str">
        <f t="shared" si="6"/>
        <v>役員報酬</v>
      </c>
      <c r="K86" s="119"/>
      <c r="L86" s="119"/>
      <c r="M86" s="119"/>
      <c r="N86" s="119"/>
      <c r="O86" s="119"/>
    </row>
    <row r="87" spans="3:22" s="117" customFormat="1" ht="16.5" customHeight="1">
      <c r="C87" s="554">
        <v>722</v>
      </c>
      <c r="D87" s="549" t="s">
        <v>44</v>
      </c>
      <c r="E87" s="566">
        <v>152</v>
      </c>
      <c r="F87" s="560" t="s">
        <v>21</v>
      </c>
      <c r="G87" s="119"/>
      <c r="H87" s="1057"/>
      <c r="I87" s="440">
        <f t="shared" si="5"/>
        <v>832</v>
      </c>
      <c r="J87" s="441" t="str">
        <f t="shared" si="6"/>
        <v>給与手当</v>
      </c>
      <c r="K87" s="119"/>
      <c r="L87" s="119"/>
      <c r="M87" s="119"/>
      <c r="N87" s="119"/>
      <c r="O87" s="120"/>
      <c r="U87" s="116"/>
    </row>
    <row r="88" spans="3:22" s="117" customFormat="1" ht="16.5" customHeight="1">
      <c r="C88" s="554">
        <v>723</v>
      </c>
      <c r="D88" s="549" t="s">
        <v>45</v>
      </c>
      <c r="E88" s="559">
        <v>153</v>
      </c>
      <c r="F88" s="846"/>
      <c r="G88" s="119"/>
      <c r="H88" s="1057"/>
      <c r="I88" s="440">
        <f t="shared" si="5"/>
        <v>834</v>
      </c>
      <c r="J88" s="441" t="str">
        <f t="shared" si="6"/>
        <v>賞与</v>
      </c>
      <c r="K88" s="119"/>
      <c r="L88" s="119"/>
      <c r="M88" s="119"/>
      <c r="N88" s="119"/>
      <c r="O88" s="119"/>
      <c r="U88" s="122"/>
    </row>
    <row r="89" spans="3:22" s="117" customFormat="1" ht="16.5" customHeight="1">
      <c r="C89" s="554">
        <v>724</v>
      </c>
      <c r="D89" s="549" t="s">
        <v>46</v>
      </c>
      <c r="E89" s="559">
        <v>154</v>
      </c>
      <c r="F89" s="846"/>
      <c r="G89" s="119"/>
      <c r="H89" s="1057"/>
      <c r="I89" s="440">
        <f t="shared" si="5"/>
        <v>836</v>
      </c>
      <c r="J89" s="441" t="str">
        <f t="shared" si="6"/>
        <v>法定福利費</v>
      </c>
      <c r="K89" s="119"/>
      <c r="L89" s="119"/>
      <c r="M89" s="119"/>
      <c r="N89" s="119"/>
      <c r="O89" s="119"/>
      <c r="U89" s="122"/>
    </row>
    <row r="90" spans="3:22" s="117" customFormat="1" ht="16.5" customHeight="1">
      <c r="C90" s="554">
        <v>725</v>
      </c>
      <c r="D90" s="549" t="s">
        <v>47</v>
      </c>
      <c r="E90" s="566">
        <v>155</v>
      </c>
      <c r="F90" s="560" t="s">
        <v>93</v>
      </c>
      <c r="G90" s="119"/>
      <c r="H90" s="1057"/>
      <c r="I90" s="440">
        <f t="shared" si="5"/>
        <v>837</v>
      </c>
      <c r="J90" s="441" t="str">
        <f t="shared" si="6"/>
        <v>福利厚生費</v>
      </c>
      <c r="K90" s="119"/>
      <c r="L90" s="119"/>
      <c r="M90" s="119"/>
      <c r="N90" s="119"/>
      <c r="O90" s="119"/>
      <c r="U90" s="122"/>
    </row>
    <row r="91" spans="3:22" s="117" customFormat="1" ht="16.5" customHeight="1">
      <c r="C91" s="554">
        <v>726</v>
      </c>
      <c r="D91" s="549" t="s">
        <v>48</v>
      </c>
      <c r="E91" s="555">
        <v>162</v>
      </c>
      <c r="F91" s="556" t="s">
        <v>26</v>
      </c>
      <c r="G91" s="123"/>
      <c r="H91" s="1057"/>
      <c r="I91" s="440">
        <f t="shared" si="5"/>
        <v>842</v>
      </c>
      <c r="J91" s="441" t="str">
        <f t="shared" si="6"/>
        <v>旅費交通費</v>
      </c>
      <c r="K91" s="123"/>
      <c r="L91" s="123"/>
      <c r="M91" s="123"/>
      <c r="N91" s="123"/>
      <c r="O91" s="119"/>
      <c r="U91" s="122"/>
    </row>
    <row r="92" spans="3:22" s="117" customFormat="1" ht="16.5" customHeight="1" thickBot="1">
      <c r="C92" s="572">
        <v>727</v>
      </c>
      <c r="D92" s="573"/>
      <c r="E92" s="574">
        <v>164</v>
      </c>
      <c r="F92" s="575" t="s">
        <v>22</v>
      </c>
      <c r="G92" s="124"/>
      <c r="H92" s="1057"/>
      <c r="I92" s="440">
        <f t="shared" si="5"/>
        <v>843</v>
      </c>
      <c r="J92" s="441" t="str">
        <f t="shared" si="6"/>
        <v>通信費</v>
      </c>
      <c r="K92" s="124"/>
      <c r="L92" s="124"/>
      <c r="M92" s="124"/>
      <c r="N92" s="124"/>
      <c r="O92" s="119"/>
      <c r="U92" s="122"/>
    </row>
    <row r="93" spans="3:22" s="117" customFormat="1" ht="16.5" customHeight="1">
      <c r="C93" s="576">
        <v>728</v>
      </c>
      <c r="D93" s="577"/>
      <c r="E93" s="552">
        <v>171</v>
      </c>
      <c r="F93" s="553" t="s">
        <v>94</v>
      </c>
      <c r="G93" s="123"/>
      <c r="H93" s="1057"/>
      <c r="I93" s="440">
        <f t="shared" si="5"/>
        <v>844</v>
      </c>
      <c r="J93" s="441" t="str">
        <f t="shared" si="6"/>
        <v>交際費</v>
      </c>
      <c r="K93" s="123"/>
      <c r="L93" s="123"/>
      <c r="M93" s="123"/>
      <c r="N93" s="123"/>
      <c r="O93" s="119"/>
      <c r="U93" s="122"/>
    </row>
    <row r="94" spans="3:22" s="117" customFormat="1" ht="16.5" customHeight="1">
      <c r="C94" s="554">
        <v>729</v>
      </c>
      <c r="D94" s="578"/>
      <c r="E94" s="566">
        <v>172</v>
      </c>
      <c r="F94" s="560" t="s">
        <v>95</v>
      </c>
      <c r="G94" s="125"/>
      <c r="H94" s="1057"/>
      <c r="I94" s="440">
        <f t="shared" si="5"/>
        <v>847</v>
      </c>
      <c r="J94" s="441" t="str">
        <f t="shared" si="6"/>
        <v>保険料</v>
      </c>
      <c r="K94" s="125"/>
      <c r="L94" s="125"/>
      <c r="M94" s="125"/>
      <c r="N94" s="125"/>
      <c r="O94" s="119"/>
      <c r="U94" s="122"/>
    </row>
    <row r="95" spans="3:22" s="117" customFormat="1" ht="16.5" customHeight="1">
      <c r="C95" s="554">
        <v>730</v>
      </c>
      <c r="D95" s="578"/>
      <c r="E95" s="566">
        <v>173</v>
      </c>
      <c r="F95" s="560" t="s">
        <v>96</v>
      </c>
      <c r="G95" s="125"/>
      <c r="H95" s="1057"/>
      <c r="I95" s="440">
        <f t="shared" si="5"/>
        <v>848</v>
      </c>
      <c r="J95" s="441" t="str">
        <f t="shared" si="6"/>
        <v>修繕費</v>
      </c>
      <c r="K95" s="125"/>
      <c r="L95" s="125"/>
      <c r="M95" s="125"/>
      <c r="N95" s="125"/>
      <c r="O95" s="119"/>
      <c r="U95" s="122"/>
    </row>
    <row r="96" spans="3:22" s="117" customFormat="1" ht="16.5" customHeight="1">
      <c r="C96" s="554">
        <v>731</v>
      </c>
      <c r="D96" s="579"/>
      <c r="E96" s="566">
        <v>174</v>
      </c>
      <c r="F96" s="560" t="s">
        <v>97</v>
      </c>
      <c r="G96" s="119"/>
      <c r="H96" s="1057"/>
      <c r="I96" s="440">
        <f t="shared" si="5"/>
        <v>849</v>
      </c>
      <c r="J96" s="441" t="str">
        <f t="shared" si="6"/>
        <v>水道光熱費</v>
      </c>
      <c r="K96" s="119"/>
      <c r="L96" s="119"/>
      <c r="M96" s="119"/>
      <c r="N96" s="119"/>
      <c r="O96" s="123"/>
      <c r="U96" s="122"/>
    </row>
    <row r="97" spans="3:21" s="117" customFormat="1" ht="16.5" customHeight="1">
      <c r="C97" s="580">
        <v>732</v>
      </c>
      <c r="D97" s="549" t="s">
        <v>49</v>
      </c>
      <c r="E97" s="566">
        <v>175</v>
      </c>
      <c r="F97" s="560" t="s">
        <v>98</v>
      </c>
      <c r="G97" s="119"/>
      <c r="H97" s="1057"/>
      <c r="I97" s="440">
        <f t="shared" si="5"/>
        <v>851</v>
      </c>
      <c r="J97" s="441" t="str">
        <f t="shared" si="6"/>
        <v>燃料費</v>
      </c>
      <c r="K97" s="119"/>
      <c r="L97" s="119"/>
      <c r="M97" s="119"/>
      <c r="N97" s="119"/>
      <c r="O97" s="124"/>
      <c r="U97" s="122"/>
    </row>
    <row r="98" spans="3:21" s="117" customFormat="1" ht="16.5" customHeight="1">
      <c r="C98" s="554">
        <v>733</v>
      </c>
      <c r="D98" s="549" t="s">
        <v>50</v>
      </c>
      <c r="E98" s="559">
        <v>176</v>
      </c>
      <c r="F98" s="846"/>
      <c r="G98" s="119"/>
      <c r="H98" s="1057"/>
      <c r="I98" s="440">
        <f t="shared" si="5"/>
        <v>852</v>
      </c>
      <c r="J98" s="441" t="str">
        <f t="shared" si="6"/>
        <v>消耗品費</v>
      </c>
      <c r="K98" s="119"/>
      <c r="L98" s="119"/>
      <c r="M98" s="119"/>
      <c r="N98" s="119"/>
      <c r="O98" s="123"/>
      <c r="U98" s="122"/>
    </row>
    <row r="99" spans="3:21" s="117" customFormat="1" ht="16.5" customHeight="1">
      <c r="C99" s="581">
        <v>734</v>
      </c>
      <c r="D99" s="582" t="s">
        <v>51</v>
      </c>
      <c r="E99" s="555">
        <v>177</v>
      </c>
      <c r="F99" s="556" t="s">
        <v>99</v>
      </c>
      <c r="G99" s="120"/>
      <c r="H99" s="1057"/>
      <c r="I99" s="440">
        <f t="shared" si="5"/>
        <v>853</v>
      </c>
      <c r="J99" s="441" t="str">
        <f t="shared" si="6"/>
        <v>租税公課</v>
      </c>
      <c r="K99" s="120"/>
      <c r="L99" s="120"/>
      <c r="M99" s="120"/>
      <c r="N99" s="120"/>
      <c r="O99" s="125"/>
      <c r="U99" s="122"/>
    </row>
    <row r="100" spans="3:21" s="117" customFormat="1" ht="16.5" customHeight="1">
      <c r="C100" s="581">
        <v>735</v>
      </c>
      <c r="D100" s="583" t="s">
        <v>52</v>
      </c>
      <c r="E100" s="552">
        <v>181</v>
      </c>
      <c r="F100" s="553" t="s">
        <v>100</v>
      </c>
      <c r="G100" s="120"/>
      <c r="H100" s="1057"/>
      <c r="I100" s="440">
        <f t="shared" si="5"/>
        <v>856</v>
      </c>
      <c r="J100" s="441" t="str">
        <f t="shared" si="6"/>
        <v>事務用品費</v>
      </c>
      <c r="K100" s="120"/>
      <c r="L100" s="120"/>
      <c r="M100" s="120"/>
      <c r="N100" s="120"/>
      <c r="O100" s="125"/>
      <c r="U100" s="122"/>
    </row>
    <row r="101" spans="3:21" s="117" customFormat="1" ht="16.5" customHeight="1">
      <c r="C101" s="580">
        <v>736</v>
      </c>
      <c r="D101" s="582" t="s">
        <v>53</v>
      </c>
      <c r="E101" s="566">
        <v>182</v>
      </c>
      <c r="F101" s="560" t="s">
        <v>101</v>
      </c>
      <c r="G101" s="120"/>
      <c r="H101" s="1057"/>
      <c r="I101" s="440">
        <f t="shared" si="5"/>
        <v>858</v>
      </c>
      <c r="J101" s="441" t="str">
        <f t="shared" si="6"/>
        <v>支払手数料</v>
      </c>
      <c r="K101" s="120"/>
      <c r="L101" s="120"/>
      <c r="M101" s="120"/>
      <c r="N101" s="120"/>
      <c r="O101" s="119"/>
      <c r="U101" s="122"/>
    </row>
    <row r="102" spans="3:21" s="117" customFormat="1" ht="16.5" customHeight="1">
      <c r="C102" s="580">
        <v>737</v>
      </c>
      <c r="D102" s="582" t="s">
        <v>54</v>
      </c>
      <c r="E102" s="566">
        <v>183</v>
      </c>
      <c r="F102" s="560" t="s">
        <v>102</v>
      </c>
      <c r="G102" s="120"/>
      <c r="H102" s="1057"/>
      <c r="I102" s="440">
        <f t="shared" si="5"/>
        <v>859</v>
      </c>
      <c r="J102" s="441" t="str">
        <f t="shared" si="6"/>
        <v>諸会費</v>
      </c>
      <c r="K102" s="120"/>
      <c r="L102" s="120"/>
      <c r="M102" s="120"/>
      <c r="N102" s="120"/>
      <c r="O102" s="119"/>
      <c r="U102" s="122"/>
    </row>
    <row r="103" spans="3:21" s="117" customFormat="1" ht="16.5" customHeight="1">
      <c r="C103" s="554">
        <v>738</v>
      </c>
      <c r="D103" s="582" t="s">
        <v>55</v>
      </c>
      <c r="E103" s="566">
        <v>184</v>
      </c>
      <c r="F103" s="560" t="s">
        <v>103</v>
      </c>
      <c r="G103" s="120"/>
      <c r="H103" s="1057"/>
      <c r="I103" s="440">
        <f t="shared" si="5"/>
        <v>863</v>
      </c>
      <c r="J103" s="387" t="str">
        <f t="shared" si="6"/>
        <v>リース料</v>
      </c>
      <c r="K103" s="120"/>
      <c r="L103" s="120"/>
      <c r="M103" s="120"/>
      <c r="N103" s="120"/>
      <c r="O103" s="119"/>
      <c r="U103" s="122"/>
    </row>
    <row r="104" spans="3:21" s="117" customFormat="1" ht="16.5" customHeight="1">
      <c r="C104" s="554">
        <v>739</v>
      </c>
      <c r="D104" s="584" t="s">
        <v>56</v>
      </c>
      <c r="E104" s="566">
        <v>185</v>
      </c>
      <c r="F104" s="560" t="s">
        <v>104</v>
      </c>
      <c r="G104" s="120"/>
      <c r="H104" s="1057"/>
      <c r="I104" s="440">
        <f t="shared" si="5"/>
        <v>864</v>
      </c>
      <c r="J104" s="387" t="str">
        <f t="shared" si="6"/>
        <v>船具費</v>
      </c>
      <c r="K104" s="120"/>
      <c r="L104" s="120"/>
      <c r="M104" s="120"/>
      <c r="N104" s="120"/>
      <c r="O104" s="120"/>
      <c r="U104" s="122"/>
    </row>
    <row r="105" spans="3:21" s="117" customFormat="1" ht="16.5" customHeight="1">
      <c r="C105" s="554">
        <v>740</v>
      </c>
      <c r="D105" s="585"/>
      <c r="E105" s="559">
        <v>186</v>
      </c>
      <c r="F105" s="846"/>
      <c r="G105" s="119"/>
      <c r="H105" s="1057"/>
      <c r="I105" s="440">
        <f t="shared" si="5"/>
        <v>865</v>
      </c>
      <c r="J105" s="387" t="str">
        <f t="shared" si="6"/>
        <v>港費</v>
      </c>
      <c r="K105" s="119"/>
      <c r="L105" s="119"/>
      <c r="M105" s="119"/>
      <c r="N105" s="119"/>
      <c r="O105" s="120"/>
      <c r="U105" s="122"/>
    </row>
    <row r="106" spans="3:21" s="117" customFormat="1" ht="16.5" customHeight="1" thickBot="1">
      <c r="C106" s="586">
        <v>741</v>
      </c>
      <c r="D106" s="568" t="s">
        <v>57</v>
      </c>
      <c r="E106" s="559">
        <v>187</v>
      </c>
      <c r="F106" s="846"/>
      <c r="G106" s="119"/>
      <c r="H106" s="1057"/>
      <c r="I106" s="440">
        <f t="shared" si="5"/>
        <v>866</v>
      </c>
      <c r="J106" s="387" t="str">
        <f t="shared" si="6"/>
        <v>食料費</v>
      </c>
      <c r="K106" s="119"/>
      <c r="L106" s="119"/>
      <c r="M106" s="119"/>
      <c r="N106" s="119"/>
      <c r="O106" s="120"/>
      <c r="U106" s="122"/>
    </row>
    <row r="107" spans="3:21" s="117" customFormat="1" ht="16.5" customHeight="1">
      <c r="C107" s="587">
        <v>742</v>
      </c>
      <c r="D107" s="571" t="s">
        <v>7</v>
      </c>
      <c r="E107" s="566">
        <v>188</v>
      </c>
      <c r="F107" s="560" t="s">
        <v>105</v>
      </c>
      <c r="G107" s="119"/>
      <c r="H107" s="1057"/>
      <c r="I107" s="440">
        <f t="shared" si="5"/>
        <v>835</v>
      </c>
      <c r="J107" s="387" t="str">
        <f t="shared" si="6"/>
        <v>退職金</v>
      </c>
      <c r="K107" s="119"/>
      <c r="L107" s="119"/>
      <c r="M107" s="119"/>
      <c r="N107" s="119"/>
      <c r="O107" s="120"/>
      <c r="U107" s="122"/>
    </row>
    <row r="108" spans="3:21" s="117" customFormat="1" ht="16.5" customHeight="1">
      <c r="C108" s="554">
        <v>743</v>
      </c>
      <c r="D108" s="549" t="s">
        <v>17</v>
      </c>
      <c r="E108" s="566">
        <v>189</v>
      </c>
      <c r="F108" s="560" t="s">
        <v>106</v>
      </c>
      <c r="G108" s="119"/>
      <c r="H108" s="1057"/>
      <c r="I108" s="440" t="str">
        <f t="shared" si="5"/>
        <v/>
      </c>
      <c r="J108" s="387" t="str">
        <f t="shared" si="6"/>
        <v/>
      </c>
      <c r="K108" s="119"/>
      <c r="L108" s="119"/>
      <c r="M108" s="119"/>
      <c r="N108" s="119"/>
      <c r="O108" s="120"/>
      <c r="U108" s="122"/>
    </row>
    <row r="109" spans="3:21" s="117" customFormat="1" ht="16.5" customHeight="1">
      <c r="C109" s="554">
        <v>744</v>
      </c>
      <c r="D109" s="549" t="s">
        <v>9</v>
      </c>
      <c r="E109" s="566">
        <v>191</v>
      </c>
      <c r="F109" s="560" t="s">
        <v>107</v>
      </c>
      <c r="G109" s="119"/>
      <c r="H109" s="1057"/>
      <c r="I109" s="442">
        <f t="shared" si="5"/>
        <v>869</v>
      </c>
      <c r="J109" s="443" t="str">
        <f t="shared" si="6"/>
        <v>雑費</v>
      </c>
      <c r="K109" s="119"/>
      <c r="L109" s="119"/>
      <c r="M109" s="119"/>
      <c r="N109" s="119"/>
      <c r="O109" s="120"/>
      <c r="U109" s="122"/>
    </row>
    <row r="110" spans="3:21" s="117" customFormat="1" ht="16.5" customHeight="1">
      <c r="C110" s="554">
        <v>745</v>
      </c>
      <c r="D110" s="549" t="s">
        <v>58</v>
      </c>
      <c r="E110" s="566"/>
      <c r="F110" s="560"/>
      <c r="G110" s="119"/>
      <c r="H110" s="1057"/>
      <c r="I110" s="438">
        <f t="shared" si="5"/>
        <v>911</v>
      </c>
      <c r="J110" s="439" t="str">
        <f t="shared" si="6"/>
        <v>受取利息</v>
      </c>
      <c r="K110" s="119"/>
      <c r="L110" s="119"/>
      <c r="M110" s="119"/>
      <c r="N110" s="119"/>
      <c r="O110" s="119"/>
      <c r="U110" s="122"/>
    </row>
    <row r="111" spans="3:21" s="117" customFormat="1" ht="16.5" customHeight="1">
      <c r="C111" s="580">
        <v>746</v>
      </c>
      <c r="D111" s="549" t="s">
        <v>59</v>
      </c>
      <c r="E111" s="566"/>
      <c r="F111" s="560"/>
      <c r="G111" s="119"/>
      <c r="H111" s="1057"/>
      <c r="I111" s="440">
        <f t="shared" si="5"/>
        <v>912</v>
      </c>
      <c r="J111" s="441" t="str">
        <f t="shared" si="6"/>
        <v>受取配当金</v>
      </c>
      <c r="K111" s="119"/>
      <c r="L111" s="119"/>
      <c r="M111" s="119"/>
      <c r="N111" s="119"/>
      <c r="O111" s="119"/>
      <c r="U111" s="122"/>
    </row>
    <row r="112" spans="3:21" s="117" customFormat="1" ht="16.5" customHeight="1">
      <c r="C112" s="580">
        <v>747</v>
      </c>
      <c r="D112" s="549" t="s">
        <v>32</v>
      </c>
      <c r="E112" s="566">
        <v>194</v>
      </c>
      <c r="F112" s="560" t="s">
        <v>412</v>
      </c>
      <c r="G112" s="119"/>
      <c r="H112" s="1057"/>
      <c r="I112" s="440" t="str">
        <f t="shared" si="5"/>
        <v/>
      </c>
      <c r="J112" s="441" t="str">
        <f t="shared" si="6"/>
        <v/>
      </c>
      <c r="K112" s="119"/>
      <c r="L112" s="119"/>
      <c r="M112" s="119"/>
      <c r="N112" s="119"/>
      <c r="O112" s="119"/>
      <c r="U112" s="122"/>
    </row>
    <row r="113" spans="3:21" s="117" customFormat="1" ht="16.5" customHeight="1">
      <c r="C113" s="580">
        <v>748</v>
      </c>
      <c r="D113" s="549" t="s">
        <v>60</v>
      </c>
      <c r="E113" s="566">
        <v>195</v>
      </c>
      <c r="F113" s="560" t="s">
        <v>108</v>
      </c>
      <c r="G113" s="119"/>
      <c r="H113" s="1057"/>
      <c r="I113" s="442">
        <f t="shared" si="5"/>
        <v>914</v>
      </c>
      <c r="J113" s="443" t="str">
        <f t="shared" si="6"/>
        <v>雑収入</v>
      </c>
      <c r="K113" s="119"/>
      <c r="L113" s="119"/>
      <c r="M113" s="119"/>
      <c r="N113" s="119"/>
      <c r="O113" s="119"/>
      <c r="U113" s="122"/>
    </row>
    <row r="114" spans="3:21" s="117" customFormat="1" ht="16.5" customHeight="1">
      <c r="C114" s="580">
        <v>749</v>
      </c>
      <c r="D114" s="549" t="s">
        <v>31</v>
      </c>
      <c r="E114" s="566">
        <v>196</v>
      </c>
      <c r="F114" s="560" t="s">
        <v>109</v>
      </c>
      <c r="G114" s="119"/>
      <c r="H114" s="1057"/>
      <c r="I114" s="438">
        <f t="shared" si="5"/>
        <v>921</v>
      </c>
      <c r="J114" s="439" t="str">
        <f t="shared" si="6"/>
        <v>支払利息</v>
      </c>
      <c r="K114" s="119"/>
      <c r="L114" s="119"/>
      <c r="M114" s="119"/>
      <c r="N114" s="119"/>
      <c r="O114" s="119"/>
      <c r="U114" s="122"/>
    </row>
    <row r="115" spans="3:21" s="117" customFormat="1" ht="16.5" customHeight="1">
      <c r="C115" s="554">
        <v>750</v>
      </c>
      <c r="D115" s="549"/>
      <c r="E115" s="555">
        <v>197</v>
      </c>
      <c r="F115" s="556" t="s">
        <v>110</v>
      </c>
      <c r="G115" s="120"/>
      <c r="H115" s="1057"/>
      <c r="I115" s="440" t="str">
        <f t="shared" si="5"/>
        <v/>
      </c>
      <c r="J115" s="441" t="str">
        <f t="shared" si="6"/>
        <v/>
      </c>
      <c r="K115" s="120"/>
      <c r="L115" s="120"/>
      <c r="M115" s="120"/>
      <c r="N115" s="120"/>
      <c r="O115" s="119"/>
      <c r="U115" s="122"/>
    </row>
    <row r="116" spans="3:21" s="117" customFormat="1" ht="16.5" customHeight="1">
      <c r="C116" s="554">
        <v>751</v>
      </c>
      <c r="D116" s="582" t="s">
        <v>11</v>
      </c>
      <c r="E116" s="552">
        <v>211</v>
      </c>
      <c r="F116" s="553" t="s">
        <v>111</v>
      </c>
      <c r="G116" s="126"/>
      <c r="H116" s="1057"/>
      <c r="I116" s="444">
        <f t="shared" si="5"/>
        <v>924</v>
      </c>
      <c r="J116" s="445" t="str">
        <f t="shared" si="6"/>
        <v>雑損失</v>
      </c>
      <c r="K116" s="126"/>
      <c r="L116" s="126"/>
      <c r="M116" s="126"/>
      <c r="N116" s="126"/>
      <c r="O116" s="119"/>
      <c r="U116" s="122"/>
    </row>
    <row r="117" spans="3:21" s="117" customFormat="1" ht="16.5" customHeight="1">
      <c r="C117" s="554">
        <v>752</v>
      </c>
      <c r="D117" s="549" t="s">
        <v>8</v>
      </c>
      <c r="E117" s="566">
        <v>212</v>
      </c>
      <c r="F117" s="588" t="s">
        <v>23</v>
      </c>
      <c r="G117" s="119"/>
      <c r="H117" s="1057"/>
      <c r="I117" s="446">
        <f t="shared" si="5"/>
        <v>931</v>
      </c>
      <c r="J117" s="276" t="str">
        <f t="shared" si="6"/>
        <v>固定資産売却益</v>
      </c>
      <c r="K117" s="119"/>
      <c r="L117" s="119"/>
      <c r="M117" s="119"/>
      <c r="N117" s="119"/>
      <c r="O117" s="119"/>
      <c r="U117" s="122"/>
    </row>
    <row r="118" spans="3:21" s="117" customFormat="1" ht="16.5" customHeight="1">
      <c r="C118" s="554">
        <v>753</v>
      </c>
      <c r="D118" s="549" t="s">
        <v>61</v>
      </c>
      <c r="E118" s="566">
        <v>213</v>
      </c>
      <c r="F118" s="588" t="s">
        <v>112</v>
      </c>
      <c r="G118" s="119"/>
      <c r="H118" s="1057"/>
      <c r="I118" s="275">
        <f t="shared" si="5"/>
        <v>933</v>
      </c>
      <c r="J118" s="447" t="str">
        <f t="shared" si="6"/>
        <v>退給引当金戻入益</v>
      </c>
      <c r="K118" s="119"/>
      <c r="L118" s="119"/>
      <c r="M118" s="119"/>
      <c r="N118" s="119"/>
      <c r="O118" s="119"/>
      <c r="U118" s="122"/>
    </row>
    <row r="119" spans="3:21" s="117" customFormat="1" ht="16.5" customHeight="1">
      <c r="C119" s="554">
        <v>754</v>
      </c>
      <c r="D119" s="558" t="s">
        <v>10</v>
      </c>
      <c r="E119" s="566">
        <v>214</v>
      </c>
      <c r="F119" s="588" t="s">
        <v>24</v>
      </c>
      <c r="G119" s="119"/>
      <c r="H119" s="1057"/>
      <c r="I119" s="272">
        <f t="shared" si="5"/>
        <v>941</v>
      </c>
      <c r="J119" s="448" t="str">
        <f t="shared" si="6"/>
        <v>固定資産売却損</v>
      </c>
      <c r="K119" s="119"/>
      <c r="L119" s="119"/>
      <c r="M119" s="119"/>
      <c r="N119" s="119"/>
      <c r="O119" s="119"/>
      <c r="U119" s="122"/>
    </row>
    <row r="120" spans="3:21" s="117" customFormat="1" ht="16.5" customHeight="1">
      <c r="C120" s="548">
        <v>755</v>
      </c>
      <c r="D120" s="855" t="s">
        <v>62</v>
      </c>
      <c r="E120" s="566">
        <v>215</v>
      </c>
      <c r="F120" s="588" t="s">
        <v>25</v>
      </c>
      <c r="G120" s="127"/>
      <c r="H120" s="1057"/>
      <c r="I120" s="436" t="str">
        <f t="shared" si="5"/>
        <v/>
      </c>
      <c r="J120" s="449" t="str">
        <f t="shared" si="6"/>
        <v/>
      </c>
      <c r="K120" s="127"/>
      <c r="L120" s="127"/>
      <c r="M120" s="127"/>
      <c r="N120" s="127"/>
      <c r="O120" s="120"/>
      <c r="U120" s="122"/>
    </row>
    <row r="121" spans="3:21" s="117" customFormat="1" ht="16.5" customHeight="1" thickBot="1">
      <c r="C121" s="548">
        <v>756</v>
      </c>
      <c r="D121" s="855" t="s">
        <v>29</v>
      </c>
      <c r="E121" s="566">
        <v>216</v>
      </c>
      <c r="F121" s="588" t="s">
        <v>113</v>
      </c>
      <c r="G121" s="127"/>
      <c r="H121" s="1058"/>
      <c r="I121" s="828">
        <f t="shared" ref="I121" si="7">IF(ISBLANK(C61),"",C61)</f>
        <v>951</v>
      </c>
      <c r="J121" s="829" t="str">
        <f t="shared" ref="J121" si="8">IF(ISBLANK(D61),"",D61)</f>
        <v>法人税等</v>
      </c>
      <c r="K121" s="127"/>
      <c r="L121" s="127"/>
      <c r="M121" s="127"/>
      <c r="N121" s="127"/>
      <c r="O121" s="126"/>
      <c r="U121" s="122"/>
    </row>
    <row r="122" spans="3:21" s="117" customFormat="1" ht="16.5" customHeight="1">
      <c r="C122" s="548">
        <v>757</v>
      </c>
      <c r="D122" s="855" t="s">
        <v>30</v>
      </c>
      <c r="E122" s="566">
        <v>217</v>
      </c>
      <c r="F122" s="588" t="s">
        <v>114</v>
      </c>
      <c r="G122" s="127"/>
      <c r="H122" s="1100" t="s">
        <v>460</v>
      </c>
      <c r="I122" s="415">
        <f>IF(ISBLANK(T7),"",T7)</f>
        <v>111</v>
      </c>
      <c r="J122" s="450" t="str">
        <f>IF(ISBLANK(U7),"",U7)</f>
        <v>現金</v>
      </c>
      <c r="K122" s="127"/>
      <c r="L122" s="127"/>
      <c r="M122" s="127"/>
      <c r="N122" s="127"/>
      <c r="O122" s="119"/>
      <c r="U122" s="122"/>
    </row>
    <row r="123" spans="3:21" s="117" customFormat="1" ht="16.5" customHeight="1">
      <c r="C123" s="548">
        <v>758</v>
      </c>
      <c r="D123" s="855" t="s">
        <v>5</v>
      </c>
      <c r="E123" s="559">
        <v>218</v>
      </c>
      <c r="F123" s="846" t="s">
        <v>453</v>
      </c>
      <c r="G123" s="127"/>
      <c r="H123" s="1101"/>
      <c r="I123" s="209">
        <f t="shared" ref="I123:J123" si="9">IF(ISBLANK(T8),"",T8)</f>
        <v>121</v>
      </c>
      <c r="J123" s="401" t="str">
        <f t="shared" si="9"/>
        <v>当座預金</v>
      </c>
      <c r="K123" s="127"/>
      <c r="L123" s="127"/>
      <c r="M123" s="127"/>
      <c r="N123" s="127"/>
      <c r="O123" s="119"/>
      <c r="U123" s="122"/>
    </row>
    <row r="124" spans="3:21" s="117" customFormat="1" ht="16.5" customHeight="1">
      <c r="C124" s="548">
        <v>759</v>
      </c>
      <c r="D124" s="855" t="s">
        <v>6</v>
      </c>
      <c r="E124" s="566">
        <v>219</v>
      </c>
      <c r="F124" s="588" t="s">
        <v>115</v>
      </c>
      <c r="G124" s="127"/>
      <c r="H124" s="1101"/>
      <c r="I124" s="209">
        <f t="shared" ref="I124:J124" si="10">IF(ISBLANK(T9),"",T9)</f>
        <v>131</v>
      </c>
      <c r="J124" s="401" t="str">
        <f t="shared" si="10"/>
        <v>普通預金１</v>
      </c>
      <c r="K124" s="127"/>
      <c r="L124" s="127"/>
      <c r="M124" s="127"/>
      <c r="N124" s="127"/>
      <c r="O124" s="119"/>
      <c r="U124" s="122"/>
    </row>
    <row r="125" spans="3:21" s="117" customFormat="1" ht="16.5" customHeight="1">
      <c r="C125" s="548">
        <v>761</v>
      </c>
      <c r="D125" s="855" t="s">
        <v>14</v>
      </c>
      <c r="E125" s="566">
        <v>221</v>
      </c>
      <c r="F125" s="588" t="s">
        <v>27</v>
      </c>
      <c r="G125" s="127"/>
      <c r="H125" s="1101"/>
      <c r="I125" s="209">
        <f t="shared" ref="I125:J125" si="11">IF(ISBLANK(T10),"",T10)</f>
        <v>132</v>
      </c>
      <c r="J125" s="401" t="str">
        <f t="shared" si="11"/>
        <v>普通預金２</v>
      </c>
      <c r="K125" s="127"/>
      <c r="L125" s="127"/>
      <c r="M125" s="127"/>
      <c r="N125" s="127"/>
      <c r="O125" s="127"/>
      <c r="U125" s="122"/>
    </row>
    <row r="126" spans="3:21" s="117" customFormat="1" ht="16.5" customHeight="1">
      <c r="C126" s="554">
        <v>762</v>
      </c>
      <c r="D126" s="582" t="s">
        <v>63</v>
      </c>
      <c r="E126" s="566">
        <v>222</v>
      </c>
      <c r="F126" s="588" t="s">
        <v>116</v>
      </c>
      <c r="G126" s="120"/>
      <c r="H126" s="1101"/>
      <c r="I126" s="209">
        <f t="shared" ref="I126:J126" si="12">IF(ISBLANK(T11),"",T11)</f>
        <v>151</v>
      </c>
      <c r="J126" s="401" t="str">
        <f t="shared" si="12"/>
        <v>受取手形</v>
      </c>
      <c r="K126" s="127"/>
      <c r="L126" s="120"/>
      <c r="M126" s="120"/>
      <c r="N126" s="120"/>
      <c r="O126" s="127"/>
      <c r="U126" s="122"/>
    </row>
    <row r="127" spans="3:21" s="117" customFormat="1" ht="16.5" customHeight="1">
      <c r="C127" s="554">
        <v>763</v>
      </c>
      <c r="D127" s="582" t="s">
        <v>64</v>
      </c>
      <c r="E127" s="566"/>
      <c r="F127" s="588"/>
      <c r="G127" s="120"/>
      <c r="H127" s="1101"/>
      <c r="I127" s="209">
        <f t="shared" ref="I127:J127" si="13">IF(ISBLANK(T12),"",T12)</f>
        <v>152</v>
      </c>
      <c r="J127" s="401" t="str">
        <f t="shared" si="13"/>
        <v>売掛金</v>
      </c>
      <c r="K127" s="120"/>
      <c r="L127" s="120"/>
      <c r="M127" s="120"/>
      <c r="N127" s="120"/>
      <c r="O127" s="127"/>
      <c r="U127" s="122"/>
    </row>
    <row r="128" spans="3:21" s="117" customFormat="1" ht="16.5" customHeight="1">
      <c r="C128" s="581">
        <v>764</v>
      </c>
      <c r="D128" s="589"/>
      <c r="E128" s="566">
        <v>251</v>
      </c>
      <c r="F128" s="588" t="s">
        <v>117</v>
      </c>
      <c r="G128" s="128"/>
      <c r="H128" s="1101"/>
      <c r="I128" s="209">
        <f t="shared" ref="I128:J128" si="14">IF(ISBLANK(T13),"",T13)</f>
        <v>184</v>
      </c>
      <c r="J128" s="401" t="str">
        <f t="shared" si="14"/>
        <v>前払費用</v>
      </c>
      <c r="K128" s="120"/>
      <c r="L128" s="128"/>
      <c r="M128" s="128"/>
      <c r="N128" s="128"/>
      <c r="O128" s="127"/>
      <c r="U128" s="122"/>
    </row>
    <row r="129" spans="3:21" s="117" customFormat="1" ht="16.5" customHeight="1">
      <c r="C129" s="581">
        <v>765</v>
      </c>
      <c r="D129" s="589"/>
      <c r="E129" s="559">
        <v>252</v>
      </c>
      <c r="F129" s="846"/>
      <c r="G129" s="128"/>
      <c r="H129" s="1101"/>
      <c r="I129" s="209">
        <f t="shared" ref="I129:J129" si="15">IF(ISBLANK(T14),"",T14)</f>
        <v>185</v>
      </c>
      <c r="J129" s="401" t="str">
        <f t="shared" si="15"/>
        <v>未収入金</v>
      </c>
      <c r="K129" s="128"/>
      <c r="L129" s="128"/>
      <c r="M129" s="128"/>
      <c r="N129" s="128"/>
      <c r="O129" s="127"/>
      <c r="U129" s="122"/>
    </row>
    <row r="130" spans="3:21" s="117" customFormat="1" ht="16.5" customHeight="1">
      <c r="C130" s="581">
        <v>766</v>
      </c>
      <c r="D130" s="589"/>
      <c r="E130" s="559">
        <v>253</v>
      </c>
      <c r="F130" s="846"/>
      <c r="G130" s="119"/>
      <c r="H130" s="1101"/>
      <c r="I130" s="209">
        <f t="shared" ref="I130:J130" si="16">IF(ISBLANK(T15),"",T15)</f>
        <v>191</v>
      </c>
      <c r="J130" s="401" t="str">
        <f t="shared" si="16"/>
        <v>立替金</v>
      </c>
      <c r="K130" s="128"/>
      <c r="L130" s="119"/>
      <c r="M130" s="119"/>
      <c r="N130" s="119"/>
      <c r="O130" s="127"/>
      <c r="U130" s="122"/>
    </row>
    <row r="131" spans="3:21" s="117" customFormat="1" ht="16.5" customHeight="1">
      <c r="C131" s="581">
        <v>767</v>
      </c>
      <c r="D131" s="590"/>
      <c r="E131" s="591">
        <v>254</v>
      </c>
      <c r="F131" s="853"/>
      <c r="G131" s="128"/>
      <c r="H131" s="1101"/>
      <c r="I131" s="209" t="str">
        <f t="shared" ref="I131:J131" si="17">IF(ISBLANK(T16),"",T16)</f>
        <v/>
      </c>
      <c r="J131" s="401" t="str">
        <f t="shared" si="17"/>
        <v/>
      </c>
      <c r="K131" s="119"/>
      <c r="L131" s="128"/>
      <c r="M131" s="128"/>
      <c r="N131" s="128"/>
      <c r="O131" s="120"/>
      <c r="U131" s="122"/>
    </row>
    <row r="132" spans="3:21" s="117" customFormat="1" ht="16.5" customHeight="1">
      <c r="C132" s="581">
        <v>768</v>
      </c>
      <c r="D132" s="589"/>
      <c r="E132" s="593">
        <v>255</v>
      </c>
      <c r="F132" s="854"/>
      <c r="G132" s="128"/>
      <c r="H132" s="1101"/>
      <c r="I132" s="209" t="str">
        <f t="shared" ref="I132:J132" si="18">IF(ISBLANK(T17),"",T17)</f>
        <v/>
      </c>
      <c r="J132" s="401" t="str">
        <f t="shared" si="18"/>
        <v/>
      </c>
      <c r="K132" s="128"/>
      <c r="L132" s="128"/>
      <c r="M132" s="128"/>
      <c r="N132" s="128"/>
      <c r="O132" s="120"/>
      <c r="U132" s="122"/>
    </row>
    <row r="133" spans="3:21" s="117" customFormat="1" ht="16.5" customHeight="1" thickBot="1">
      <c r="C133" s="572">
        <v>769</v>
      </c>
      <c r="D133" s="594" t="s">
        <v>13</v>
      </c>
      <c r="E133" s="559">
        <v>256</v>
      </c>
      <c r="F133" s="846"/>
      <c r="G133" s="119"/>
      <c r="H133" s="1101"/>
      <c r="I133" s="425" t="str">
        <f t="shared" ref="I133:J133" si="19">IF(ISBLANK(T18),"",T18)</f>
        <v/>
      </c>
      <c r="J133" s="410" t="str">
        <f t="shared" si="19"/>
        <v/>
      </c>
      <c r="K133" s="128"/>
      <c r="L133" s="119"/>
      <c r="M133" s="119"/>
      <c r="N133" s="119"/>
      <c r="O133" s="128"/>
      <c r="U133" s="122"/>
    </row>
    <row r="134" spans="3:21" s="117" customFormat="1" ht="16.5" customHeight="1">
      <c r="C134" s="595">
        <v>770</v>
      </c>
      <c r="D134" s="596" t="s">
        <v>65</v>
      </c>
      <c r="E134" s="559">
        <v>257</v>
      </c>
      <c r="F134" s="846"/>
      <c r="G134" s="119"/>
      <c r="H134" s="1101"/>
      <c r="I134" s="209">
        <f t="shared" ref="I134:J134" si="20">IF(ISBLANK(T19),"",T19)</f>
        <v>171</v>
      </c>
      <c r="J134" s="401" t="str">
        <f t="shared" si="20"/>
        <v>商品</v>
      </c>
      <c r="K134" s="119"/>
      <c r="L134" s="119"/>
      <c r="M134" s="119"/>
      <c r="N134" s="119"/>
      <c r="O134" s="128"/>
      <c r="U134" s="122"/>
    </row>
    <row r="135" spans="3:21" s="117" customFormat="1" ht="16.5" customHeight="1">
      <c r="C135" s="597">
        <v>771</v>
      </c>
      <c r="D135" s="564" t="s">
        <v>66</v>
      </c>
      <c r="E135" s="569">
        <v>258</v>
      </c>
      <c r="F135" s="847"/>
      <c r="G135" s="128"/>
      <c r="H135" s="1101"/>
      <c r="I135" s="402">
        <f t="shared" ref="I135:J135" si="21">IF(ISBLANK(T20),"",T20)</f>
        <v>174</v>
      </c>
      <c r="J135" s="403" t="str">
        <f t="shared" si="21"/>
        <v>原材料</v>
      </c>
      <c r="K135" s="119"/>
      <c r="L135" s="128"/>
      <c r="M135" s="128"/>
      <c r="N135" s="128"/>
      <c r="O135" s="119"/>
      <c r="U135" s="122"/>
    </row>
    <row r="136" spans="3:21" s="117" customFormat="1" ht="16.5" customHeight="1" thickBot="1">
      <c r="C136" s="598">
        <v>772</v>
      </c>
      <c r="D136" s="568" t="s">
        <v>67</v>
      </c>
      <c r="E136" s="552">
        <v>261</v>
      </c>
      <c r="F136" s="553" t="s">
        <v>118</v>
      </c>
      <c r="G136" s="120"/>
      <c r="H136" s="1101"/>
      <c r="I136" s="492">
        <f t="shared" ref="I136:J136" si="22">IF(ISBLANK(T21),"",T21)</f>
        <v>214</v>
      </c>
      <c r="J136" s="412" t="str">
        <f t="shared" si="22"/>
        <v>機械装置</v>
      </c>
      <c r="K136" s="128"/>
      <c r="L136" s="120"/>
      <c r="M136" s="120"/>
      <c r="N136" s="120"/>
      <c r="O136" s="128"/>
      <c r="U136" s="122"/>
    </row>
    <row r="137" spans="3:21" s="117" customFormat="1" ht="16.5" customHeight="1">
      <c r="C137" s="576">
        <v>831</v>
      </c>
      <c r="D137" s="545" t="s">
        <v>399</v>
      </c>
      <c r="E137" s="566">
        <v>262</v>
      </c>
      <c r="F137" s="560" t="s">
        <v>119</v>
      </c>
      <c r="G137" s="120"/>
      <c r="H137" s="1101"/>
      <c r="I137" s="209">
        <f t="shared" ref="I137:J137" si="23">IF(ISBLANK(T22),"",T22)</f>
        <v>215</v>
      </c>
      <c r="J137" s="401" t="str">
        <f t="shared" si="23"/>
        <v>車両運搬具</v>
      </c>
      <c r="K137" s="120"/>
      <c r="L137" s="120"/>
      <c r="M137" s="120"/>
      <c r="N137" s="120"/>
      <c r="O137" s="128"/>
      <c r="U137" s="122"/>
    </row>
    <row r="138" spans="3:21" s="117" customFormat="1" ht="16.5" customHeight="1">
      <c r="C138" s="554">
        <v>832</v>
      </c>
      <c r="D138" s="549" t="s">
        <v>68</v>
      </c>
      <c r="E138" s="566">
        <v>263</v>
      </c>
      <c r="F138" s="560" t="s">
        <v>114</v>
      </c>
      <c r="G138" s="120"/>
      <c r="H138" s="1101"/>
      <c r="I138" s="209">
        <f t="shared" ref="I138:J138" si="24">IF(ISBLANK(T23),"",T23)</f>
        <v>216</v>
      </c>
      <c r="J138" s="401" t="str">
        <f t="shared" si="24"/>
        <v>工具器具備品</v>
      </c>
      <c r="K138" s="120"/>
      <c r="L138" s="120"/>
      <c r="M138" s="120"/>
      <c r="N138" s="120"/>
      <c r="O138" s="119"/>
      <c r="U138" s="122"/>
    </row>
    <row r="139" spans="3:21" s="117" customFormat="1" ht="16.5" customHeight="1">
      <c r="C139" s="554">
        <v>833</v>
      </c>
      <c r="D139" s="549" t="s">
        <v>50</v>
      </c>
      <c r="E139" s="566">
        <v>264</v>
      </c>
      <c r="F139" s="588" t="s">
        <v>413</v>
      </c>
      <c r="G139" s="120"/>
      <c r="H139" s="1101"/>
      <c r="I139" s="209">
        <f t="shared" ref="I139:J139" si="25">IF(ISBLANK(T24),"",T24)</f>
        <v>218</v>
      </c>
      <c r="J139" s="401" t="str">
        <f t="shared" si="25"/>
        <v>船舶</v>
      </c>
      <c r="K139" s="120"/>
      <c r="L139" s="120"/>
      <c r="M139" s="120"/>
      <c r="N139" s="120"/>
      <c r="O139" s="119"/>
      <c r="U139" s="122"/>
    </row>
    <row r="140" spans="3:21" s="117" customFormat="1" ht="16.5" customHeight="1">
      <c r="C140" s="554">
        <v>834</v>
      </c>
      <c r="D140" s="549" t="s">
        <v>51</v>
      </c>
      <c r="E140" s="566">
        <v>265</v>
      </c>
      <c r="F140" s="588" t="s">
        <v>120</v>
      </c>
      <c r="G140" s="129"/>
      <c r="H140" s="1101"/>
      <c r="I140" s="209" t="str">
        <f t="shared" ref="I140:J140" si="26">IF(ISBLANK(T25),"",T25)</f>
        <v/>
      </c>
      <c r="J140" s="401" t="str">
        <f t="shared" si="26"/>
        <v/>
      </c>
      <c r="K140" s="120"/>
      <c r="L140" s="129"/>
      <c r="M140" s="129"/>
      <c r="N140" s="129"/>
      <c r="O140" s="128"/>
      <c r="U140" s="122"/>
    </row>
    <row r="141" spans="3:21" s="117" customFormat="1" ht="16.5" customHeight="1">
      <c r="C141" s="581">
        <v>835</v>
      </c>
      <c r="D141" s="583" t="s">
        <v>52</v>
      </c>
      <c r="E141" s="555">
        <v>266</v>
      </c>
      <c r="F141" s="556" t="s">
        <v>121</v>
      </c>
      <c r="G141" s="129"/>
      <c r="H141" s="1101"/>
      <c r="I141" s="425" t="str">
        <f t="shared" ref="I141:J141" si="27">IF(ISBLANK(T26),"",T26)</f>
        <v/>
      </c>
      <c r="J141" s="410" t="str">
        <f t="shared" si="27"/>
        <v/>
      </c>
      <c r="K141" s="129"/>
      <c r="L141" s="129"/>
      <c r="M141" s="129"/>
      <c r="N141" s="129"/>
      <c r="O141" s="120"/>
      <c r="U141" s="122"/>
    </row>
    <row r="142" spans="3:21" s="117" customFormat="1" ht="16.5" customHeight="1">
      <c r="C142" s="554">
        <v>836</v>
      </c>
      <c r="D142" s="549" t="s">
        <v>53</v>
      </c>
      <c r="E142" s="552">
        <v>271</v>
      </c>
      <c r="F142" s="599" t="s">
        <v>122</v>
      </c>
      <c r="G142" s="125"/>
      <c r="H142" s="1101"/>
      <c r="I142" s="402" t="str">
        <f t="shared" ref="I142:J142" si="28">IF(ISBLANK(T27),"",T27)</f>
        <v/>
      </c>
      <c r="J142" s="892" t="str">
        <f t="shared" si="28"/>
        <v/>
      </c>
      <c r="K142" s="129"/>
      <c r="L142" s="125"/>
      <c r="M142" s="125"/>
      <c r="N142" s="125"/>
      <c r="O142" s="120"/>
      <c r="U142" s="122"/>
    </row>
    <row r="143" spans="3:21" s="117" customFormat="1" ht="16.5" customHeight="1">
      <c r="C143" s="554">
        <v>837</v>
      </c>
      <c r="D143" s="549" t="s">
        <v>54</v>
      </c>
      <c r="E143" s="566">
        <v>272</v>
      </c>
      <c r="F143" s="588" t="s">
        <v>123</v>
      </c>
      <c r="G143" s="119"/>
      <c r="H143" s="1101"/>
      <c r="I143" s="492" t="str">
        <f t="shared" ref="I143:J143" si="29">IF(ISBLANK(T28),"",T28)</f>
        <v/>
      </c>
      <c r="J143" s="891" t="str">
        <f t="shared" si="29"/>
        <v/>
      </c>
      <c r="K143" s="125"/>
      <c r="L143" s="119"/>
      <c r="M143" s="119"/>
      <c r="N143" s="119"/>
      <c r="O143" s="120"/>
      <c r="U143" s="122"/>
    </row>
    <row r="144" spans="3:21" s="117" customFormat="1" ht="16.5" customHeight="1">
      <c r="C144" s="548">
        <v>838</v>
      </c>
      <c r="D144" s="851"/>
      <c r="E144" s="566">
        <v>273</v>
      </c>
      <c r="F144" s="588" t="s">
        <v>124</v>
      </c>
      <c r="G144" s="119"/>
      <c r="H144" s="1101"/>
      <c r="I144" s="425" t="str">
        <f t="shared" ref="I144:J144" si="30">IF(ISBLANK(T29),"",T29)</f>
        <v/>
      </c>
      <c r="J144" s="410" t="str">
        <f t="shared" si="30"/>
        <v/>
      </c>
      <c r="K144" s="119"/>
      <c r="L144" s="119"/>
      <c r="M144" s="119"/>
      <c r="N144" s="119"/>
      <c r="O144" s="120"/>
      <c r="U144" s="122"/>
    </row>
    <row r="145" spans="3:21" s="117" customFormat="1" ht="16.5" customHeight="1">
      <c r="C145" s="548">
        <v>839</v>
      </c>
      <c r="D145" s="852"/>
      <c r="E145" s="566">
        <v>274</v>
      </c>
      <c r="F145" s="588" t="s">
        <v>125</v>
      </c>
      <c r="G145" s="119"/>
      <c r="H145" s="1101"/>
      <c r="I145" s="209" t="str">
        <f t="shared" ref="I145:J145" si="31">IF(ISBLANK(T30),"",T30)</f>
        <v/>
      </c>
      <c r="J145" s="401" t="str">
        <f t="shared" si="31"/>
        <v/>
      </c>
      <c r="K145" s="119"/>
      <c r="L145" s="119"/>
      <c r="M145" s="119"/>
      <c r="N145" s="119"/>
      <c r="O145" s="129"/>
      <c r="U145" s="122"/>
    </row>
    <row r="146" spans="3:21" s="117" customFormat="1" ht="16.5" customHeight="1">
      <c r="C146" s="554">
        <v>841</v>
      </c>
      <c r="D146" s="549" t="s">
        <v>69</v>
      </c>
      <c r="E146" s="566">
        <v>275</v>
      </c>
      <c r="F146" s="588" t="s">
        <v>126</v>
      </c>
      <c r="G146" s="120"/>
      <c r="H146" s="1101"/>
      <c r="I146" s="425" t="str">
        <f t="shared" ref="I146:J146" si="32">IF(ISBLANK(T31),"",T31)</f>
        <v/>
      </c>
      <c r="J146" s="410" t="str">
        <f t="shared" si="32"/>
        <v/>
      </c>
      <c r="K146" s="119"/>
      <c r="L146" s="120"/>
      <c r="M146" s="120"/>
      <c r="N146" s="120"/>
      <c r="O146" s="129"/>
      <c r="U146" s="122"/>
    </row>
    <row r="147" spans="3:21" s="117" customFormat="1" ht="16.5" customHeight="1">
      <c r="C147" s="554">
        <v>842</v>
      </c>
      <c r="D147" s="549" t="s">
        <v>7</v>
      </c>
      <c r="E147" s="566">
        <v>276</v>
      </c>
      <c r="F147" s="588" t="s">
        <v>127</v>
      </c>
      <c r="G147" s="119"/>
      <c r="H147" s="1101"/>
      <c r="I147" s="404">
        <f t="shared" ref="I147:J147" si="33">IF(ISBLANK(T32),"",T32)</f>
        <v>271</v>
      </c>
      <c r="J147" s="405" t="str">
        <f t="shared" si="33"/>
        <v>投資有価証券</v>
      </c>
      <c r="K147" s="120"/>
      <c r="L147" s="119"/>
      <c r="M147" s="119"/>
      <c r="N147" s="119"/>
      <c r="O147" s="125"/>
      <c r="U147" s="122"/>
    </row>
    <row r="148" spans="3:21" s="117" customFormat="1" ht="16.5" customHeight="1">
      <c r="C148" s="554">
        <v>843</v>
      </c>
      <c r="D148" s="549" t="s">
        <v>17</v>
      </c>
      <c r="E148" s="559">
        <v>277</v>
      </c>
      <c r="F148" s="836" t="s">
        <v>569</v>
      </c>
      <c r="G148" s="119"/>
      <c r="H148" s="1101"/>
      <c r="I148" s="492">
        <f t="shared" ref="I148:J148" si="34">IF(ISBLANK(T33),"",T33)</f>
        <v>274</v>
      </c>
      <c r="J148" s="412" t="str">
        <f t="shared" si="34"/>
        <v>差入保証金</v>
      </c>
      <c r="K148" s="119"/>
      <c r="L148" s="119"/>
      <c r="M148" s="119"/>
      <c r="N148" s="119"/>
      <c r="O148" s="119"/>
      <c r="U148" s="122"/>
    </row>
    <row r="149" spans="3:21" s="117" customFormat="1" ht="16.5" customHeight="1">
      <c r="C149" s="554">
        <v>844</v>
      </c>
      <c r="D149" s="549" t="s">
        <v>9</v>
      </c>
      <c r="E149" s="566">
        <v>278</v>
      </c>
      <c r="F149" s="600" t="s">
        <v>128</v>
      </c>
      <c r="G149" s="119"/>
      <c r="H149" s="1101"/>
      <c r="I149" s="492">
        <f t="shared" ref="I149:J149" si="35">IF(ISBLANK(T34),"",T34)</f>
        <v>278</v>
      </c>
      <c r="J149" s="412" t="str">
        <f t="shared" si="35"/>
        <v>長期前払費用</v>
      </c>
      <c r="K149" s="119"/>
      <c r="L149" s="119"/>
      <c r="M149" s="119"/>
      <c r="N149" s="119"/>
      <c r="O149" s="119"/>
      <c r="U149" s="122"/>
    </row>
    <row r="150" spans="3:21" s="117" customFormat="1" ht="16.5" customHeight="1">
      <c r="C150" s="554">
        <v>845</v>
      </c>
      <c r="D150" s="549" t="s">
        <v>58</v>
      </c>
      <c r="E150" s="566">
        <v>279</v>
      </c>
      <c r="F150" s="601"/>
      <c r="G150" s="120"/>
      <c r="H150" s="1101"/>
      <c r="I150" s="209">
        <f t="shared" ref="I150:J150" si="36">IF(ISBLANK(T35),"",T35)</f>
        <v>276</v>
      </c>
      <c r="J150" s="401" t="str">
        <f t="shared" si="36"/>
        <v>保険積立金</v>
      </c>
      <c r="K150" s="119"/>
      <c r="L150" s="120"/>
      <c r="M150" s="120"/>
      <c r="N150" s="120"/>
      <c r="O150" s="119"/>
      <c r="U150" s="122"/>
    </row>
    <row r="151" spans="3:21" s="117" customFormat="1" ht="16.5" customHeight="1" thickBot="1">
      <c r="C151" s="554">
        <v>846</v>
      </c>
      <c r="D151" s="549" t="s">
        <v>59</v>
      </c>
      <c r="E151" s="566"/>
      <c r="F151" s="560"/>
      <c r="G151" s="119"/>
      <c r="H151" s="1101"/>
      <c r="I151" s="413">
        <f t="shared" ref="I151:J151" si="37">IF(ISBLANK(T36),"",T36)</f>
        <v>277</v>
      </c>
      <c r="J151" s="414" t="str">
        <f t="shared" si="37"/>
        <v>リサイクル預託金</v>
      </c>
      <c r="K151" s="120"/>
      <c r="L151" s="119"/>
      <c r="M151" s="119"/>
      <c r="N151" s="119"/>
      <c r="O151" s="120"/>
      <c r="U151" s="122"/>
    </row>
    <row r="152" spans="3:21" s="117" customFormat="1" ht="16.5" customHeight="1">
      <c r="C152" s="554">
        <v>847</v>
      </c>
      <c r="D152" s="549" t="s">
        <v>32</v>
      </c>
      <c r="E152" s="566">
        <v>282</v>
      </c>
      <c r="F152" s="560" t="s">
        <v>109</v>
      </c>
      <c r="G152" s="119"/>
      <c r="H152" s="1101"/>
      <c r="I152" s="415">
        <f t="shared" ref="I152:J152" si="38">IF(ISBLANK(T37),"",T37)</f>
        <v>311</v>
      </c>
      <c r="J152" s="416" t="str">
        <f t="shared" si="38"/>
        <v>支払手形</v>
      </c>
      <c r="K152" s="119"/>
      <c r="L152" s="119"/>
      <c r="M152" s="119"/>
      <c r="N152" s="119"/>
      <c r="O152" s="119"/>
      <c r="U152" s="122"/>
    </row>
    <row r="153" spans="3:21" s="117" customFormat="1" ht="16.5" customHeight="1">
      <c r="C153" s="554">
        <v>848</v>
      </c>
      <c r="D153" s="549" t="s">
        <v>60</v>
      </c>
      <c r="E153" s="566">
        <v>283</v>
      </c>
      <c r="F153" s="560" t="s">
        <v>129</v>
      </c>
      <c r="G153" s="120"/>
      <c r="H153" s="1101"/>
      <c r="I153" s="209">
        <f t="shared" ref="I153:J153" si="39">IF(ISBLANK(T38),"",T38)</f>
        <v>312</v>
      </c>
      <c r="J153" s="401" t="str">
        <f t="shared" si="39"/>
        <v>買掛金</v>
      </c>
      <c r="K153" s="119"/>
      <c r="L153" s="120"/>
      <c r="M153" s="120"/>
      <c r="N153" s="120"/>
      <c r="O153" s="119"/>
      <c r="U153" s="122"/>
    </row>
    <row r="154" spans="3:21" s="117" customFormat="1" ht="16.5" customHeight="1">
      <c r="C154" s="554">
        <v>849</v>
      </c>
      <c r="D154" s="549" t="s">
        <v>31</v>
      </c>
      <c r="E154" s="566">
        <v>284</v>
      </c>
      <c r="F154" s="560" t="s">
        <v>26</v>
      </c>
      <c r="G154" s="120"/>
      <c r="H154" s="1101"/>
      <c r="I154" s="209">
        <f t="shared" ref="I154:J154" si="40">IF(ISBLANK(T39),"",T39)</f>
        <v>314</v>
      </c>
      <c r="J154" s="401" t="str">
        <f t="shared" si="40"/>
        <v>未払金</v>
      </c>
      <c r="K154" s="120"/>
      <c r="L154" s="120"/>
      <c r="M154" s="120"/>
      <c r="N154" s="120"/>
      <c r="O154" s="119"/>
      <c r="U154" s="122"/>
    </row>
    <row r="155" spans="3:21" s="117" customFormat="1" ht="16.5" customHeight="1">
      <c r="C155" s="554">
        <v>851</v>
      </c>
      <c r="D155" s="549" t="s">
        <v>11</v>
      </c>
      <c r="E155" s="602"/>
      <c r="F155" s="592"/>
      <c r="G155" s="119"/>
      <c r="H155" s="1101"/>
      <c r="I155" s="209">
        <f t="shared" ref="I155:J155" si="41">IF(ISBLANK(T40),"",T40)</f>
        <v>318</v>
      </c>
      <c r="J155" s="401" t="str">
        <f t="shared" si="41"/>
        <v>預り金</v>
      </c>
      <c r="K155" s="120"/>
      <c r="L155" s="119"/>
      <c r="M155" s="119"/>
      <c r="N155" s="119"/>
      <c r="O155" s="120"/>
      <c r="U155" s="122"/>
    </row>
    <row r="156" spans="3:21" s="117" customFormat="1" ht="16.5" customHeight="1">
      <c r="C156" s="554">
        <v>852</v>
      </c>
      <c r="D156" s="549" t="s">
        <v>8</v>
      </c>
      <c r="E156" s="552">
        <v>291</v>
      </c>
      <c r="F156" s="603" t="s">
        <v>130</v>
      </c>
      <c r="G156" s="119"/>
      <c r="H156" s="1101"/>
      <c r="I156" s="209">
        <f t="shared" ref="I156:J156" si="42">IF(ISBLANK(T41),"",T41)</f>
        <v>333</v>
      </c>
      <c r="J156" s="401" t="str">
        <f t="shared" si="42"/>
        <v>未払消費税等</v>
      </c>
      <c r="K156" s="119"/>
      <c r="L156" s="119"/>
      <c r="M156" s="119"/>
      <c r="N156" s="119"/>
      <c r="O156" s="119"/>
      <c r="U156" s="122"/>
    </row>
    <row r="157" spans="3:21" s="117" customFormat="1" ht="16.5" customHeight="1">
      <c r="C157" s="554">
        <v>853</v>
      </c>
      <c r="D157" s="549" t="s">
        <v>61</v>
      </c>
      <c r="E157" s="559">
        <v>292</v>
      </c>
      <c r="F157" s="846"/>
      <c r="G157" s="119"/>
      <c r="H157" s="1101"/>
      <c r="I157" s="209">
        <f t="shared" ref="I157:J157" si="43">IF(ISBLANK(T42),"",T42)</f>
        <v>313</v>
      </c>
      <c r="J157" s="401" t="str">
        <f t="shared" si="43"/>
        <v>短期借入金</v>
      </c>
      <c r="K157" s="119"/>
      <c r="L157" s="119"/>
      <c r="M157" s="119"/>
      <c r="N157" s="119"/>
      <c r="O157" s="119"/>
      <c r="U157" s="122"/>
    </row>
    <row r="158" spans="3:21" s="117" customFormat="1" ht="16.5" customHeight="1">
      <c r="C158" s="554">
        <v>854</v>
      </c>
      <c r="D158" s="549" t="s">
        <v>10</v>
      </c>
      <c r="E158" s="559">
        <v>293</v>
      </c>
      <c r="F158" s="846"/>
      <c r="G158" s="119"/>
      <c r="H158" s="1101"/>
      <c r="I158" s="209">
        <f t="shared" ref="I158:J158" si="44">IF(ISBLANK(T43),"",T43)</f>
        <v>316</v>
      </c>
      <c r="J158" s="401" t="str">
        <f t="shared" si="44"/>
        <v>未払法人税等</v>
      </c>
      <c r="K158" s="119"/>
      <c r="L158" s="119"/>
      <c r="M158" s="119"/>
      <c r="N158" s="119"/>
      <c r="O158" s="120"/>
      <c r="U158" s="122"/>
    </row>
    <row r="159" spans="3:21" s="117" customFormat="1" ht="16.5" customHeight="1">
      <c r="C159" s="554">
        <v>855</v>
      </c>
      <c r="D159" s="549" t="s">
        <v>62</v>
      </c>
      <c r="E159" s="559">
        <v>294</v>
      </c>
      <c r="F159" s="846"/>
      <c r="G159" s="119"/>
      <c r="H159" s="1101"/>
      <c r="I159" s="209">
        <f t="shared" ref="I159:J159" si="45">IF(ISBLANK(T44),"",T44)</f>
        <v>323</v>
      </c>
      <c r="J159" s="401" t="str">
        <f t="shared" si="45"/>
        <v>旅費積立金</v>
      </c>
      <c r="K159" s="119"/>
      <c r="L159" s="119"/>
      <c r="M159" s="119"/>
      <c r="N159" s="119"/>
      <c r="O159" s="120"/>
      <c r="U159" s="122"/>
    </row>
    <row r="160" spans="3:21" s="117" customFormat="1" ht="16.5" customHeight="1" thickBot="1">
      <c r="C160" s="554">
        <v>856</v>
      </c>
      <c r="D160" s="549" t="s">
        <v>29</v>
      </c>
      <c r="E160" s="604">
        <v>295</v>
      </c>
      <c r="F160" s="850"/>
      <c r="G160" s="119"/>
      <c r="H160" s="1101"/>
      <c r="I160" s="425" t="str">
        <f t="shared" ref="I160:J160" si="46">IF(ISBLANK(T45),"",T45)</f>
        <v/>
      </c>
      <c r="J160" s="410" t="str">
        <f t="shared" si="46"/>
        <v/>
      </c>
      <c r="K160" s="119"/>
      <c r="L160" s="119"/>
      <c r="M160" s="119"/>
      <c r="N160" s="119"/>
      <c r="O160" s="119"/>
      <c r="U160" s="122"/>
    </row>
    <row r="161" spans="3:21" s="117" customFormat="1" ht="16.5" customHeight="1">
      <c r="C161" s="554">
        <v>857</v>
      </c>
      <c r="D161" s="549" t="s">
        <v>30</v>
      </c>
      <c r="E161" s="605">
        <v>311</v>
      </c>
      <c r="F161" s="606" t="s">
        <v>18</v>
      </c>
      <c r="G161" s="119"/>
      <c r="H161" s="1101"/>
      <c r="I161" s="404">
        <f t="shared" ref="I161:J161" si="47">IF(ISBLANK(T46),"",T46)</f>
        <v>361</v>
      </c>
      <c r="J161" s="405" t="str">
        <f t="shared" si="47"/>
        <v>長期借入金</v>
      </c>
      <c r="K161" s="119"/>
      <c r="L161" s="119"/>
      <c r="M161" s="119"/>
      <c r="N161" s="119"/>
      <c r="O161" s="119"/>
      <c r="U161" s="122"/>
    </row>
    <row r="162" spans="3:21" s="117" customFormat="1" ht="16.5" customHeight="1">
      <c r="C162" s="554">
        <v>858</v>
      </c>
      <c r="D162" s="549" t="s">
        <v>5</v>
      </c>
      <c r="E162" s="566">
        <v>312</v>
      </c>
      <c r="F162" s="560" t="s">
        <v>19</v>
      </c>
      <c r="G162" s="119"/>
      <c r="H162" s="1101"/>
      <c r="I162" s="209" t="str">
        <f t="shared" ref="I162:J162" si="48">IF(ISBLANK(T47),"",T47)</f>
        <v/>
      </c>
      <c r="J162" s="401" t="str">
        <f t="shared" si="48"/>
        <v/>
      </c>
      <c r="K162" s="119"/>
      <c r="L162" s="119"/>
      <c r="M162" s="119"/>
      <c r="N162" s="119"/>
      <c r="O162" s="119"/>
      <c r="U162" s="122"/>
    </row>
    <row r="163" spans="3:21" s="117" customFormat="1" ht="16.5" customHeight="1">
      <c r="C163" s="554">
        <v>859</v>
      </c>
      <c r="D163" s="549" t="s">
        <v>6</v>
      </c>
      <c r="E163" s="566">
        <v>313</v>
      </c>
      <c r="F163" s="560" t="s">
        <v>131</v>
      </c>
      <c r="G163" s="119"/>
      <c r="H163" s="1101"/>
      <c r="I163" s="209" t="str">
        <f t="shared" ref="I163:J163" si="49">IF(ISBLANK(T48),"",T48)</f>
        <v/>
      </c>
      <c r="J163" s="401" t="str">
        <f t="shared" si="49"/>
        <v/>
      </c>
      <c r="K163" s="119"/>
      <c r="L163" s="119"/>
      <c r="M163" s="119"/>
      <c r="N163" s="119"/>
      <c r="O163" s="119"/>
      <c r="U163" s="122"/>
    </row>
    <row r="164" spans="3:21" s="117" customFormat="1" ht="16.5" customHeight="1">
      <c r="C164" s="554">
        <v>861</v>
      </c>
      <c r="D164" s="549" t="s">
        <v>14</v>
      </c>
      <c r="E164" s="566">
        <v>314</v>
      </c>
      <c r="F164" s="560" t="s">
        <v>132</v>
      </c>
      <c r="G164" s="119"/>
      <c r="H164" s="1101"/>
      <c r="I164" s="209" t="str">
        <f t="shared" ref="I164:J164" si="50">IF(ISBLANK(T49),"",T49)</f>
        <v/>
      </c>
      <c r="J164" s="401" t="str">
        <f t="shared" si="50"/>
        <v/>
      </c>
      <c r="K164" s="119"/>
      <c r="L164" s="119"/>
      <c r="M164" s="119"/>
      <c r="N164" s="119"/>
      <c r="O164" s="119"/>
      <c r="U164" s="122"/>
    </row>
    <row r="165" spans="3:21" s="117" customFormat="1" ht="16.5" customHeight="1">
      <c r="C165" s="554">
        <v>862</v>
      </c>
      <c r="D165" s="582" t="s">
        <v>63</v>
      </c>
      <c r="E165" s="566">
        <v>315</v>
      </c>
      <c r="F165" s="560" t="s">
        <v>133</v>
      </c>
      <c r="G165" s="119"/>
      <c r="H165" s="1101"/>
      <c r="I165" s="402" t="str">
        <f t="shared" ref="I165:J165" si="51">IF(ISBLANK(T50),"",T50)</f>
        <v/>
      </c>
      <c r="J165" s="403" t="str">
        <f t="shared" si="51"/>
        <v/>
      </c>
      <c r="K165" s="119"/>
      <c r="L165" s="119"/>
      <c r="M165" s="119"/>
      <c r="N165" s="119"/>
      <c r="O165" s="119"/>
      <c r="U165" s="122"/>
    </row>
    <row r="166" spans="3:21" s="117" customFormat="1" ht="16.5" customHeight="1">
      <c r="C166" s="581">
        <v>863</v>
      </c>
      <c r="D166" s="582" t="s">
        <v>64</v>
      </c>
      <c r="E166" s="566">
        <v>316</v>
      </c>
      <c r="F166" s="560" t="s">
        <v>414</v>
      </c>
      <c r="G166" s="119"/>
      <c r="H166" s="1101"/>
      <c r="I166" s="404">
        <f t="shared" ref="I166:J166" si="52">IF(ISBLANK(T51),"",T51)</f>
        <v>365</v>
      </c>
      <c r="J166" s="405" t="str">
        <f t="shared" si="52"/>
        <v>退職給与引当金</v>
      </c>
      <c r="K166" s="119"/>
      <c r="L166" s="119"/>
      <c r="M166" s="119"/>
      <c r="N166" s="119"/>
      <c r="O166" s="119"/>
      <c r="U166" s="122"/>
    </row>
    <row r="167" spans="3:21" s="117" customFormat="1" ht="16.5" customHeight="1">
      <c r="C167" s="548">
        <v>864</v>
      </c>
      <c r="D167" s="849" t="s">
        <v>518</v>
      </c>
      <c r="E167" s="566">
        <v>317</v>
      </c>
      <c r="F167" s="560" t="s">
        <v>134</v>
      </c>
      <c r="G167" s="267"/>
      <c r="H167" s="1101"/>
      <c r="I167" s="425" t="str">
        <f t="shared" ref="I167:J167" si="53">IF(ISBLANK(T52),"",T52)</f>
        <v/>
      </c>
      <c r="J167" s="410" t="str">
        <f t="shared" si="53"/>
        <v/>
      </c>
      <c r="K167" s="119"/>
      <c r="L167" s="130"/>
      <c r="M167" s="130"/>
      <c r="N167" s="130"/>
      <c r="O167" s="119"/>
      <c r="U167" s="122"/>
    </row>
    <row r="168" spans="3:21" s="117" customFormat="1" ht="16.5" customHeight="1">
      <c r="C168" s="548">
        <v>865</v>
      </c>
      <c r="D168" s="849" t="s">
        <v>519</v>
      </c>
      <c r="E168" s="566">
        <v>318</v>
      </c>
      <c r="F168" s="560" t="s">
        <v>12</v>
      </c>
      <c r="G168" s="119"/>
      <c r="H168" s="1101"/>
      <c r="I168" s="402" t="str">
        <f t="shared" ref="I168:J168" si="54">IF(ISBLANK(T53),"",T53)</f>
        <v/>
      </c>
      <c r="J168" s="403" t="str">
        <f t="shared" si="54"/>
        <v/>
      </c>
      <c r="K168" s="130"/>
      <c r="L168" s="119"/>
      <c r="M168" s="119"/>
      <c r="N168" s="119"/>
      <c r="O168" s="119"/>
      <c r="U168" s="122"/>
    </row>
    <row r="169" spans="3:21" s="117" customFormat="1" ht="16.5" customHeight="1">
      <c r="C169" s="548">
        <v>866</v>
      </c>
      <c r="D169" s="849" t="s">
        <v>523</v>
      </c>
      <c r="E169" s="566">
        <v>319</v>
      </c>
      <c r="F169" s="560" t="s">
        <v>135</v>
      </c>
      <c r="G169" s="119"/>
      <c r="H169" s="1101"/>
      <c r="I169" s="607">
        <f t="shared" ref="I169:J169" si="55">IF(ISBLANK(T54),"",T54)</f>
        <v>411</v>
      </c>
      <c r="J169" s="428" t="str">
        <f t="shared" si="55"/>
        <v>資本金</v>
      </c>
      <c r="K169" s="119"/>
      <c r="L169" s="119"/>
      <c r="M169" s="119"/>
      <c r="N169" s="119"/>
      <c r="O169" s="119"/>
      <c r="U169" s="122"/>
    </row>
    <row r="170" spans="3:21" s="117" customFormat="1" ht="16.5" customHeight="1">
      <c r="C170" s="548">
        <v>867</v>
      </c>
      <c r="D170" s="849"/>
      <c r="E170" s="566">
        <v>321</v>
      </c>
      <c r="F170" s="560" t="s">
        <v>136</v>
      </c>
      <c r="G170" s="119"/>
      <c r="H170" s="1101"/>
      <c r="I170" s="402" t="str">
        <f t="shared" ref="I170:J170" si="56">IF(ISBLANK(T55),"",T55)</f>
        <v/>
      </c>
      <c r="J170" s="403" t="str">
        <f t="shared" si="56"/>
        <v/>
      </c>
      <c r="K170" s="119"/>
      <c r="L170" s="119"/>
      <c r="M170" s="119"/>
      <c r="N170" s="119"/>
      <c r="O170" s="119"/>
      <c r="U170" s="122"/>
    </row>
    <row r="171" spans="3:21" s="117" customFormat="1" ht="16.5" customHeight="1">
      <c r="C171" s="548">
        <v>868</v>
      </c>
      <c r="D171" s="849"/>
      <c r="E171" s="566">
        <v>322</v>
      </c>
      <c r="F171" s="560" t="s">
        <v>144</v>
      </c>
      <c r="G171" s="119"/>
      <c r="H171" s="1101"/>
      <c r="I171" s="492">
        <f t="shared" ref="I171:J171" si="57">IF(ISBLANK(T56),"",T56)</f>
        <v>432</v>
      </c>
      <c r="J171" s="412" t="str">
        <f t="shared" si="57"/>
        <v>利益準備金</v>
      </c>
      <c r="K171" s="119"/>
      <c r="L171" s="119"/>
      <c r="M171" s="119"/>
      <c r="N171" s="119"/>
      <c r="O171" s="119"/>
      <c r="U171" s="122"/>
    </row>
    <row r="172" spans="3:21" s="117" customFormat="1" ht="16.5" customHeight="1">
      <c r="C172" s="557">
        <v>869</v>
      </c>
      <c r="D172" s="558" t="s">
        <v>13</v>
      </c>
      <c r="E172" s="559">
        <v>323</v>
      </c>
      <c r="F172" s="848" t="s">
        <v>568</v>
      </c>
      <c r="G172" s="119"/>
      <c r="H172" s="1101"/>
      <c r="I172" s="209">
        <f t="shared" ref="I172:J172" si="58">IF(ISBLANK(T57),"",T57)</f>
        <v>441</v>
      </c>
      <c r="J172" s="401" t="str">
        <f t="shared" si="58"/>
        <v>別途積立金</v>
      </c>
      <c r="K172" s="119"/>
      <c r="L172" s="119"/>
      <c r="M172" s="119"/>
      <c r="N172" s="119"/>
      <c r="O172" s="130"/>
      <c r="U172" s="122"/>
    </row>
    <row r="173" spans="3:21" s="117" customFormat="1" ht="16.5" customHeight="1">
      <c r="C173" s="581">
        <v>871</v>
      </c>
      <c r="D173" s="582" t="s">
        <v>70</v>
      </c>
      <c r="E173" s="566">
        <v>324</v>
      </c>
      <c r="F173" s="560" t="s">
        <v>137</v>
      </c>
      <c r="G173" s="119"/>
      <c r="H173" s="1101"/>
      <c r="I173" s="425" t="str">
        <f t="shared" ref="I173:J173" si="59">IF(ISBLANK(T58),"",T58)</f>
        <v/>
      </c>
      <c r="J173" s="410" t="str">
        <f t="shared" si="59"/>
        <v/>
      </c>
      <c r="K173" s="119"/>
      <c r="L173" s="119"/>
      <c r="M173" s="119"/>
      <c r="N173" s="119"/>
      <c r="O173" s="119"/>
      <c r="U173" s="122"/>
    </row>
    <row r="174" spans="3:21" s="117" customFormat="1" ht="16.5" customHeight="1">
      <c r="C174" s="554">
        <v>872</v>
      </c>
      <c r="D174" s="549" t="s">
        <v>400</v>
      </c>
      <c r="E174" s="559">
        <v>325</v>
      </c>
      <c r="F174" s="846"/>
      <c r="G174" s="120"/>
      <c r="H174" s="1101"/>
      <c r="I174" s="425" t="str">
        <f t="shared" ref="I174:J174" si="60">IF(ISBLANK(T59),"",T59)</f>
        <v/>
      </c>
      <c r="J174" s="410" t="str">
        <f t="shared" si="60"/>
        <v/>
      </c>
      <c r="K174" s="119"/>
      <c r="L174" s="120"/>
      <c r="M174" s="120"/>
      <c r="N174" s="120"/>
      <c r="O174" s="119"/>
      <c r="U174" s="122"/>
    </row>
    <row r="175" spans="3:21" s="117" customFormat="1" ht="16.5" customHeight="1">
      <c r="C175" s="581">
        <v>873</v>
      </c>
      <c r="D175" s="582" t="s">
        <v>52</v>
      </c>
      <c r="E175" s="566">
        <v>326</v>
      </c>
      <c r="F175" s="560" t="s">
        <v>138</v>
      </c>
      <c r="G175" s="120"/>
      <c r="H175" s="1102"/>
      <c r="I175" s="426">
        <f t="shared" ref="I175:J175" si="61">IF(ISBLANK(T60),"",T60)</f>
        <v>451</v>
      </c>
      <c r="J175" s="417" t="str">
        <f t="shared" si="61"/>
        <v>繰越利益剰余金</v>
      </c>
      <c r="K175" s="120"/>
      <c r="L175" s="120"/>
      <c r="M175" s="120"/>
      <c r="N175" s="120"/>
      <c r="O175" s="119"/>
      <c r="U175" s="122"/>
    </row>
    <row r="176" spans="3:21" s="117" customFormat="1" ht="16.5" customHeight="1">
      <c r="C176" s="554">
        <v>874</v>
      </c>
      <c r="D176" s="549" t="s">
        <v>56</v>
      </c>
      <c r="E176" s="559">
        <v>327</v>
      </c>
      <c r="F176" s="846"/>
      <c r="G176" s="131"/>
      <c r="H176" s="131"/>
      <c r="I176" s="131"/>
      <c r="J176" s="131"/>
      <c r="K176" s="120"/>
      <c r="L176" s="131"/>
      <c r="M176" s="131"/>
      <c r="N176" s="131"/>
      <c r="O176" s="119"/>
      <c r="U176" s="122"/>
    </row>
    <row r="177" spans="3:21" s="117" customFormat="1" ht="16.5" customHeight="1">
      <c r="C177" s="554">
        <v>875</v>
      </c>
      <c r="D177" s="549" t="s">
        <v>401</v>
      </c>
      <c r="E177" s="559">
        <v>328</v>
      </c>
      <c r="F177" s="846"/>
      <c r="G177" s="131"/>
      <c r="H177" s="1097" t="s">
        <v>583</v>
      </c>
      <c r="I177" s="928">
        <v>745</v>
      </c>
      <c r="J177" s="930" t="s">
        <v>581</v>
      </c>
      <c r="K177" s="131"/>
      <c r="L177" s="131"/>
      <c r="M177" s="131"/>
      <c r="N177" s="131"/>
      <c r="O177" s="119"/>
      <c r="U177" s="122"/>
    </row>
    <row r="178" spans="3:21" s="117" customFormat="1" ht="16.5" customHeight="1">
      <c r="C178" s="554">
        <v>876</v>
      </c>
      <c r="D178" s="549" t="s">
        <v>402</v>
      </c>
      <c r="E178" s="566">
        <v>329</v>
      </c>
      <c r="F178" s="560" t="s">
        <v>415</v>
      </c>
      <c r="G178" s="131"/>
      <c r="H178" s="1098"/>
      <c r="I178" s="929">
        <v>845</v>
      </c>
      <c r="J178" s="927" t="s">
        <v>582</v>
      </c>
      <c r="K178" s="131"/>
      <c r="L178" s="131"/>
      <c r="M178" s="131"/>
      <c r="N178" s="131"/>
      <c r="O178" s="119"/>
      <c r="U178" s="122"/>
    </row>
    <row r="179" spans="3:21" s="117" customFormat="1" ht="16.5" customHeight="1">
      <c r="C179" s="554">
        <v>877</v>
      </c>
      <c r="D179" s="608" t="s">
        <v>403</v>
      </c>
      <c r="E179" s="566">
        <v>331</v>
      </c>
      <c r="F179" s="560" t="s">
        <v>416</v>
      </c>
      <c r="G179" s="131"/>
      <c r="H179" s="1098"/>
      <c r="I179" s="931"/>
      <c r="J179" s="932"/>
      <c r="K179" s="131"/>
      <c r="L179" s="131"/>
      <c r="M179" s="131"/>
      <c r="N179" s="131"/>
      <c r="O179" s="120"/>
      <c r="U179" s="122"/>
    </row>
    <row r="180" spans="3:21" s="117" customFormat="1" ht="16.5" customHeight="1">
      <c r="C180" s="554">
        <v>878</v>
      </c>
      <c r="D180" s="582" t="s">
        <v>71</v>
      </c>
      <c r="E180" s="566">
        <v>332</v>
      </c>
      <c r="F180" s="560" t="s">
        <v>417</v>
      </c>
      <c r="G180" s="131"/>
      <c r="H180" s="1098"/>
      <c r="I180" s="933"/>
      <c r="J180" s="934"/>
      <c r="K180" s="131"/>
      <c r="L180" s="131"/>
      <c r="M180" s="131"/>
      <c r="N180" s="131"/>
      <c r="O180" s="120"/>
      <c r="U180" s="122"/>
    </row>
    <row r="181" spans="3:21" s="117" customFormat="1" ht="16.5" customHeight="1">
      <c r="C181" s="554">
        <v>879</v>
      </c>
      <c r="D181" s="582" t="s">
        <v>72</v>
      </c>
      <c r="E181" s="566">
        <v>333</v>
      </c>
      <c r="F181" s="560" t="s">
        <v>139</v>
      </c>
      <c r="G181" s="119"/>
      <c r="H181" s="1098"/>
      <c r="I181" s="933"/>
      <c r="J181" s="934"/>
      <c r="K181" s="131"/>
      <c r="L181" s="119"/>
      <c r="M181" s="119"/>
      <c r="N181" s="119"/>
      <c r="O181" s="131"/>
      <c r="U181" s="122"/>
    </row>
    <row r="182" spans="3:21" s="117" customFormat="1" ht="16.5" customHeight="1">
      <c r="C182" s="554">
        <v>881</v>
      </c>
      <c r="D182" s="549" t="s">
        <v>73</v>
      </c>
      <c r="E182" s="566">
        <v>334</v>
      </c>
      <c r="F182" s="560" t="s">
        <v>140</v>
      </c>
      <c r="G182" s="132"/>
      <c r="H182" s="1099"/>
      <c r="I182" s="935"/>
      <c r="J182" s="936"/>
      <c r="K182" s="119"/>
      <c r="L182" s="132"/>
      <c r="M182" s="132"/>
      <c r="N182" s="132"/>
      <c r="O182" s="131"/>
      <c r="U182" s="122"/>
    </row>
    <row r="183" spans="3:21" s="117" customFormat="1" ht="16.5" customHeight="1">
      <c r="C183" s="557"/>
      <c r="D183" s="558"/>
      <c r="E183" s="555">
        <v>335</v>
      </c>
      <c r="F183" s="556" t="s">
        <v>141</v>
      </c>
      <c r="G183" s="120"/>
      <c r="H183" s="926"/>
      <c r="I183" s="120"/>
      <c r="J183" s="120"/>
      <c r="K183" s="132"/>
      <c r="L183" s="120"/>
      <c r="M183" s="120"/>
      <c r="N183" s="120"/>
      <c r="O183" s="131"/>
      <c r="U183" s="122"/>
    </row>
    <row r="184" spans="3:21" s="117" customFormat="1" ht="16.5" customHeight="1">
      <c r="C184" s="561">
        <v>889</v>
      </c>
      <c r="D184" s="609" t="s">
        <v>404</v>
      </c>
      <c r="E184" s="552">
        <v>361</v>
      </c>
      <c r="F184" s="553" t="s">
        <v>15</v>
      </c>
      <c r="G184" s="120"/>
      <c r="H184" s="926"/>
      <c r="I184" s="120"/>
      <c r="J184" s="120"/>
      <c r="K184" s="120"/>
      <c r="L184" s="120"/>
      <c r="M184" s="120"/>
      <c r="N184" s="120"/>
      <c r="O184" s="131"/>
      <c r="U184" s="122"/>
    </row>
    <row r="185" spans="3:21" s="117" customFormat="1" ht="16.5" customHeight="1">
      <c r="C185" s="565">
        <v>911</v>
      </c>
      <c r="D185" s="610" t="s">
        <v>74</v>
      </c>
      <c r="E185" s="611">
        <v>362</v>
      </c>
      <c r="F185" s="588" t="s">
        <v>142</v>
      </c>
      <c r="G185" s="120"/>
      <c r="H185" s="120"/>
      <c r="I185" s="120"/>
      <c r="J185" s="120"/>
      <c r="K185" s="120"/>
      <c r="L185" s="120"/>
      <c r="M185" s="120"/>
      <c r="N185" s="120"/>
      <c r="O185" s="131"/>
      <c r="U185" s="122"/>
    </row>
    <row r="186" spans="3:21" s="117" customFormat="1" ht="16.5" customHeight="1">
      <c r="C186" s="554">
        <v>912</v>
      </c>
      <c r="D186" s="549" t="s">
        <v>75</v>
      </c>
      <c r="E186" s="566">
        <v>363</v>
      </c>
      <c r="F186" s="588" t="s">
        <v>143</v>
      </c>
      <c r="G186" s="120"/>
      <c r="H186" s="132"/>
      <c r="I186" s="132"/>
      <c r="J186" s="132"/>
      <c r="K186" s="120"/>
      <c r="L186" s="120"/>
      <c r="M186" s="120"/>
      <c r="N186" s="120"/>
      <c r="O186" s="119"/>
      <c r="U186" s="122"/>
    </row>
    <row r="187" spans="3:21" s="117" customFormat="1" ht="16.5" customHeight="1">
      <c r="C187" s="548">
        <v>913</v>
      </c>
      <c r="D187" s="845"/>
      <c r="E187" s="611">
        <v>364</v>
      </c>
      <c r="F187" s="588" t="s">
        <v>144</v>
      </c>
      <c r="G187" s="120"/>
      <c r="H187" s="120"/>
      <c r="I187" s="120"/>
      <c r="J187" s="120"/>
      <c r="K187" s="120"/>
      <c r="L187" s="120"/>
      <c r="M187" s="120"/>
      <c r="N187" s="120"/>
      <c r="O187" s="132"/>
      <c r="U187" s="122"/>
    </row>
    <row r="188" spans="3:21" s="117" customFormat="1" ht="16.5" customHeight="1">
      <c r="C188" s="554">
        <v>914</v>
      </c>
      <c r="D188" s="549" t="s">
        <v>76</v>
      </c>
      <c r="E188" s="566">
        <v>365</v>
      </c>
      <c r="F188" s="588" t="s">
        <v>145</v>
      </c>
      <c r="G188" s="120"/>
      <c r="H188" s="119"/>
      <c r="I188" s="119"/>
      <c r="J188" s="119"/>
      <c r="K188" s="120"/>
      <c r="L188" s="120"/>
      <c r="M188" s="120"/>
      <c r="N188" s="120"/>
      <c r="O188" s="120"/>
      <c r="U188" s="122"/>
    </row>
    <row r="189" spans="3:21" s="117" customFormat="1" ht="16.5" customHeight="1">
      <c r="C189" s="554">
        <v>915</v>
      </c>
      <c r="D189" s="578"/>
      <c r="E189" s="611">
        <v>366</v>
      </c>
      <c r="F189" s="588" t="s">
        <v>146</v>
      </c>
      <c r="G189" s="132"/>
      <c r="H189" s="119"/>
      <c r="I189" s="119"/>
      <c r="J189" s="119"/>
      <c r="K189" s="120"/>
      <c r="L189" s="132"/>
      <c r="M189" s="132"/>
      <c r="N189" s="132"/>
      <c r="O189" s="120"/>
      <c r="U189" s="122"/>
    </row>
    <row r="190" spans="3:21" s="117" customFormat="1" ht="16.5" customHeight="1">
      <c r="C190" s="548">
        <v>916</v>
      </c>
      <c r="D190" s="845"/>
      <c r="E190" s="611"/>
      <c r="F190" s="588"/>
      <c r="G190" s="120"/>
      <c r="H190" s="119"/>
      <c r="I190" s="119"/>
      <c r="J190" s="119"/>
      <c r="K190" s="132"/>
      <c r="L190" s="120"/>
      <c r="M190" s="120"/>
      <c r="N190" s="120"/>
      <c r="O190" s="120"/>
      <c r="U190" s="122"/>
    </row>
    <row r="191" spans="3:21" s="117" customFormat="1" ht="16.5" customHeight="1">
      <c r="C191" s="548">
        <v>917</v>
      </c>
      <c r="D191" s="845"/>
      <c r="E191" s="611">
        <v>368</v>
      </c>
      <c r="F191" s="588" t="s">
        <v>141</v>
      </c>
      <c r="G191" s="119"/>
      <c r="H191" s="120"/>
      <c r="I191" s="120"/>
      <c r="J191" s="120"/>
      <c r="K191" s="120"/>
      <c r="L191" s="119"/>
      <c r="M191" s="119"/>
      <c r="N191" s="119"/>
      <c r="O191" s="120"/>
      <c r="U191" s="122"/>
    </row>
    <row r="192" spans="3:21" s="117" customFormat="1" ht="16.5" customHeight="1">
      <c r="C192" s="554">
        <v>918</v>
      </c>
      <c r="D192" s="549" t="s">
        <v>77</v>
      </c>
      <c r="E192" s="566">
        <v>369</v>
      </c>
      <c r="F192" s="588" t="s">
        <v>147</v>
      </c>
      <c r="G192" s="119"/>
      <c r="H192" s="119"/>
      <c r="I192" s="119"/>
      <c r="J192" s="119"/>
      <c r="K192" s="119"/>
      <c r="L192" s="119"/>
      <c r="M192" s="119"/>
      <c r="N192" s="119"/>
      <c r="O192" s="120"/>
      <c r="U192" s="122"/>
    </row>
    <row r="193" spans="3:21" s="117" customFormat="1" ht="16.5" customHeight="1">
      <c r="C193" s="554">
        <v>919</v>
      </c>
      <c r="D193" s="549" t="s">
        <v>78</v>
      </c>
      <c r="E193" s="611">
        <v>371</v>
      </c>
      <c r="F193" s="612"/>
      <c r="G193" s="119"/>
      <c r="H193" s="120"/>
      <c r="I193" s="120"/>
      <c r="J193" s="120"/>
      <c r="K193" s="119"/>
      <c r="L193" s="119"/>
      <c r="M193" s="119"/>
      <c r="N193" s="119"/>
      <c r="O193" s="120"/>
      <c r="U193" s="122"/>
    </row>
    <row r="194" spans="3:21" s="117" customFormat="1" ht="16.5" customHeight="1">
      <c r="C194" s="561">
        <v>949</v>
      </c>
      <c r="D194" s="609" t="s">
        <v>404</v>
      </c>
      <c r="E194" s="559">
        <v>372</v>
      </c>
      <c r="F194" s="846"/>
      <c r="G194" s="120"/>
      <c r="H194" s="120"/>
      <c r="I194" s="120"/>
      <c r="J194" s="120"/>
      <c r="K194" s="119"/>
      <c r="L194" s="120"/>
      <c r="M194" s="120"/>
      <c r="N194" s="120"/>
      <c r="O194" s="132"/>
      <c r="U194" s="122"/>
    </row>
    <row r="195" spans="3:21" s="117" customFormat="1" ht="16.5" customHeight="1">
      <c r="C195" s="565">
        <v>921</v>
      </c>
      <c r="D195" s="610" t="s">
        <v>16</v>
      </c>
      <c r="E195" s="559">
        <v>373</v>
      </c>
      <c r="F195" s="846"/>
      <c r="G195" s="119"/>
      <c r="H195" s="119"/>
      <c r="I195" s="119"/>
      <c r="J195" s="119"/>
      <c r="K195" s="120"/>
      <c r="L195" s="119"/>
      <c r="M195" s="119"/>
      <c r="N195" s="119"/>
      <c r="O195" s="120"/>
      <c r="U195" s="122"/>
    </row>
    <row r="196" spans="3:21" s="117" customFormat="1" ht="16.5" customHeight="1">
      <c r="C196" s="548">
        <v>922</v>
      </c>
      <c r="D196" s="845"/>
      <c r="E196" s="559">
        <v>374</v>
      </c>
      <c r="F196" s="846"/>
      <c r="G196" s="120"/>
      <c r="H196" s="119"/>
      <c r="I196" s="119"/>
      <c r="J196" s="119"/>
      <c r="K196" s="119"/>
      <c r="L196" s="120"/>
      <c r="M196" s="120"/>
      <c r="N196" s="120"/>
      <c r="O196" s="119"/>
      <c r="U196" s="122"/>
    </row>
    <row r="197" spans="3:21" s="117" customFormat="1" ht="16.5" customHeight="1">
      <c r="C197" s="554">
        <v>923</v>
      </c>
      <c r="D197" s="582" t="s">
        <v>79</v>
      </c>
      <c r="E197" s="613">
        <v>375</v>
      </c>
      <c r="F197" s="556" t="s">
        <v>413</v>
      </c>
      <c r="G197" s="120"/>
      <c r="H197" s="119"/>
      <c r="I197" s="119"/>
      <c r="J197" s="119"/>
      <c r="K197" s="120"/>
      <c r="L197" s="120"/>
      <c r="M197" s="120"/>
      <c r="N197" s="120"/>
      <c r="O197" s="119"/>
      <c r="U197" s="122"/>
    </row>
    <row r="198" spans="3:21" s="117" customFormat="1" ht="16.5" customHeight="1">
      <c r="C198" s="554">
        <v>924</v>
      </c>
      <c r="D198" s="558" t="s">
        <v>80</v>
      </c>
      <c r="E198" s="574">
        <v>411</v>
      </c>
      <c r="F198" s="575" t="s">
        <v>418</v>
      </c>
      <c r="G198" s="119"/>
      <c r="H198" s="119"/>
      <c r="I198" s="119"/>
      <c r="J198" s="119"/>
      <c r="K198" s="120"/>
      <c r="L198" s="119"/>
      <c r="M198" s="119"/>
      <c r="N198" s="119"/>
      <c r="O198" s="119"/>
      <c r="U198" s="122"/>
    </row>
    <row r="199" spans="3:21" s="117" customFormat="1" ht="16.5" customHeight="1">
      <c r="C199" s="554">
        <v>925</v>
      </c>
      <c r="D199" s="614"/>
      <c r="E199" s="615">
        <v>412</v>
      </c>
      <c r="F199" s="575" t="s">
        <v>419</v>
      </c>
      <c r="G199" s="119"/>
      <c r="H199" s="119"/>
      <c r="I199" s="119"/>
      <c r="J199" s="119"/>
      <c r="K199" s="119"/>
      <c r="L199" s="119"/>
      <c r="M199" s="119"/>
      <c r="N199" s="119"/>
      <c r="O199" s="120"/>
      <c r="U199" s="122"/>
    </row>
    <row r="200" spans="3:21" s="117" customFormat="1" ht="16.5" customHeight="1" thickBot="1">
      <c r="C200" s="554">
        <v>926</v>
      </c>
      <c r="D200" s="578"/>
      <c r="E200" s="616">
        <v>421</v>
      </c>
      <c r="F200" s="617" t="s">
        <v>148</v>
      </c>
      <c r="G200" s="119"/>
      <c r="H200" s="119"/>
      <c r="I200" s="119"/>
      <c r="J200" s="119"/>
      <c r="K200" s="119"/>
      <c r="L200" s="119"/>
      <c r="M200" s="119"/>
      <c r="N200" s="119"/>
      <c r="O200" s="119"/>
      <c r="U200" s="122"/>
    </row>
    <row r="201" spans="3:21" s="117" customFormat="1" ht="16.5" customHeight="1">
      <c r="C201" s="554">
        <v>927</v>
      </c>
      <c r="D201" s="549" t="s">
        <v>81</v>
      </c>
      <c r="E201" s="618">
        <v>431</v>
      </c>
      <c r="F201" s="619" t="s">
        <v>420</v>
      </c>
      <c r="G201" s="119"/>
      <c r="H201" s="120"/>
      <c r="I201" s="120"/>
      <c r="J201" s="120"/>
      <c r="K201" s="119"/>
      <c r="L201" s="119"/>
      <c r="M201" s="119"/>
      <c r="N201" s="119"/>
      <c r="O201" s="120"/>
      <c r="U201" s="122"/>
    </row>
    <row r="202" spans="3:21" s="117" customFormat="1" ht="16.5" customHeight="1">
      <c r="C202" s="554">
        <v>928</v>
      </c>
      <c r="D202" s="578"/>
      <c r="E202" s="620">
        <v>427</v>
      </c>
      <c r="F202" s="553" t="s">
        <v>421</v>
      </c>
      <c r="G202" s="119"/>
      <c r="H202" s="119"/>
      <c r="I202" s="119"/>
      <c r="J202" s="119"/>
      <c r="K202" s="119"/>
      <c r="L202" s="119"/>
      <c r="M202" s="119"/>
      <c r="N202" s="119"/>
      <c r="O202" s="120"/>
      <c r="U202" s="122"/>
    </row>
    <row r="203" spans="3:21" s="117" customFormat="1" ht="16.5" customHeight="1">
      <c r="C203" s="557">
        <v>929</v>
      </c>
      <c r="D203" s="558" t="s">
        <v>82</v>
      </c>
      <c r="E203" s="611">
        <v>428</v>
      </c>
      <c r="F203" s="560" t="s">
        <v>422</v>
      </c>
      <c r="G203" s="119"/>
      <c r="H203" s="120"/>
      <c r="I203" s="120"/>
      <c r="J203" s="120"/>
      <c r="K203" s="119"/>
      <c r="L203" s="119"/>
      <c r="M203" s="119"/>
      <c r="N203" s="119"/>
      <c r="O203" s="119"/>
      <c r="U203" s="122"/>
    </row>
    <row r="204" spans="3:21" s="117" customFormat="1" ht="16.5" customHeight="1">
      <c r="C204" s="565">
        <v>931</v>
      </c>
      <c r="D204" s="610" t="s">
        <v>405</v>
      </c>
      <c r="E204" s="611">
        <v>429</v>
      </c>
      <c r="F204" s="560" t="s">
        <v>423</v>
      </c>
      <c r="G204" s="120"/>
      <c r="H204" s="120"/>
      <c r="I204" s="120"/>
      <c r="J204" s="120"/>
      <c r="K204" s="119"/>
      <c r="L204" s="120"/>
      <c r="M204" s="120"/>
      <c r="N204" s="120"/>
      <c r="O204" s="119"/>
      <c r="U204" s="122"/>
    </row>
    <row r="205" spans="3:21" s="117" customFormat="1" ht="16.5" customHeight="1">
      <c r="C205" s="554">
        <v>932</v>
      </c>
      <c r="D205" s="549" t="s">
        <v>83</v>
      </c>
      <c r="E205" s="569">
        <v>433</v>
      </c>
      <c r="F205" s="847"/>
      <c r="G205" s="119"/>
      <c r="H205" s="120"/>
      <c r="I205" s="120"/>
      <c r="J205" s="120"/>
      <c r="K205" s="120"/>
      <c r="L205" s="119"/>
      <c r="M205" s="119"/>
      <c r="N205" s="119"/>
      <c r="O205" s="119"/>
      <c r="U205" s="122"/>
    </row>
    <row r="206" spans="3:21" s="117" customFormat="1" ht="16.5" customHeight="1">
      <c r="C206" s="548">
        <v>933</v>
      </c>
      <c r="D206" s="845" t="s">
        <v>584</v>
      </c>
      <c r="E206" s="574">
        <v>432</v>
      </c>
      <c r="F206" s="575" t="s">
        <v>424</v>
      </c>
      <c r="G206" s="120"/>
      <c r="H206" s="120"/>
      <c r="I206" s="120"/>
      <c r="J206" s="120"/>
      <c r="K206" s="119"/>
      <c r="L206" s="120"/>
      <c r="M206" s="120"/>
      <c r="N206" s="120"/>
      <c r="O206" s="119"/>
      <c r="U206" s="122"/>
    </row>
    <row r="207" spans="3:21" s="117" customFormat="1" ht="16.5" customHeight="1">
      <c r="C207" s="548">
        <v>934</v>
      </c>
      <c r="D207" s="845"/>
      <c r="E207" s="552">
        <v>434</v>
      </c>
      <c r="F207" s="603" t="s">
        <v>425</v>
      </c>
      <c r="G207" s="120"/>
      <c r="H207" s="120"/>
      <c r="I207" s="120"/>
      <c r="J207" s="120"/>
      <c r="K207" s="120"/>
      <c r="L207" s="120"/>
      <c r="M207" s="120"/>
      <c r="N207" s="120"/>
      <c r="O207" s="119"/>
      <c r="U207" s="122"/>
    </row>
    <row r="208" spans="3:21" s="117" customFormat="1" ht="16.5" customHeight="1">
      <c r="C208" s="548">
        <v>935</v>
      </c>
      <c r="D208" s="845"/>
      <c r="E208" s="566">
        <v>435</v>
      </c>
      <c r="F208" s="588" t="s">
        <v>426</v>
      </c>
      <c r="G208" s="120"/>
      <c r="H208" s="119"/>
      <c r="I208" s="119"/>
      <c r="J208" s="119"/>
      <c r="K208" s="120"/>
      <c r="L208" s="120"/>
      <c r="M208" s="120"/>
      <c r="N208" s="120"/>
      <c r="O208" s="119"/>
      <c r="U208" s="122"/>
    </row>
    <row r="209" spans="1:21" s="117" customFormat="1" ht="16.5" customHeight="1">
      <c r="C209" s="548">
        <v>936</v>
      </c>
      <c r="D209" s="845"/>
      <c r="E209" s="566">
        <v>436</v>
      </c>
      <c r="F209" s="588" t="s">
        <v>427</v>
      </c>
      <c r="G209" s="120"/>
      <c r="H209" s="119"/>
      <c r="I209" s="119"/>
      <c r="J209" s="119"/>
      <c r="K209" s="120"/>
      <c r="L209" s="120"/>
      <c r="M209" s="120"/>
      <c r="N209" s="120"/>
      <c r="O209" s="120"/>
      <c r="U209" s="122"/>
    </row>
    <row r="210" spans="1:21" s="117" customFormat="1" ht="16.5" customHeight="1" thickBot="1">
      <c r="C210" s="557">
        <v>937</v>
      </c>
      <c r="D210" s="558" t="s">
        <v>406</v>
      </c>
      <c r="E210" s="566">
        <v>437</v>
      </c>
      <c r="F210" s="588" t="s">
        <v>428</v>
      </c>
      <c r="G210" s="120"/>
      <c r="H210" s="119"/>
      <c r="I210" s="119"/>
      <c r="J210" s="119"/>
      <c r="K210" s="120"/>
      <c r="L210" s="120"/>
      <c r="M210" s="120"/>
      <c r="N210" s="120"/>
      <c r="O210" s="119"/>
      <c r="U210" s="122"/>
    </row>
    <row r="211" spans="1:21" s="117" customFormat="1" ht="16.5" customHeight="1">
      <c r="C211" s="570">
        <v>941</v>
      </c>
      <c r="D211" s="571" t="s">
        <v>84</v>
      </c>
      <c r="E211" s="566">
        <v>438</v>
      </c>
      <c r="F211" s="588" t="s">
        <v>429</v>
      </c>
      <c r="G211" s="119"/>
      <c r="H211" s="119"/>
      <c r="I211" s="119"/>
      <c r="J211" s="119"/>
      <c r="K211" s="120"/>
      <c r="L211" s="119"/>
      <c r="M211" s="119"/>
      <c r="N211" s="119"/>
      <c r="O211" s="120"/>
      <c r="U211" s="122"/>
    </row>
    <row r="212" spans="1:21" s="117" customFormat="1" ht="16.5" customHeight="1">
      <c r="C212" s="548">
        <v>942</v>
      </c>
      <c r="D212" s="845"/>
      <c r="E212" s="566">
        <v>439</v>
      </c>
      <c r="F212" s="588" t="s">
        <v>430</v>
      </c>
      <c r="G212" s="119"/>
      <c r="H212" s="119"/>
      <c r="I212" s="119"/>
      <c r="J212" s="119"/>
      <c r="K212" s="119"/>
      <c r="L212" s="119"/>
      <c r="M212" s="119"/>
      <c r="N212" s="119"/>
      <c r="O212" s="120"/>
      <c r="U212" s="122"/>
    </row>
    <row r="213" spans="1:21" s="117" customFormat="1" ht="16.5" customHeight="1">
      <c r="C213" s="548">
        <v>943</v>
      </c>
      <c r="D213" s="845"/>
      <c r="E213" s="566">
        <v>441</v>
      </c>
      <c r="F213" s="588" t="s">
        <v>431</v>
      </c>
      <c r="G213" s="119"/>
      <c r="H213" s="119"/>
      <c r="I213" s="119"/>
      <c r="J213" s="119"/>
      <c r="K213" s="119"/>
      <c r="L213" s="119"/>
      <c r="M213" s="119"/>
      <c r="N213" s="119"/>
      <c r="O213" s="120"/>
      <c r="U213" s="122"/>
    </row>
    <row r="214" spans="1:21" s="117" customFormat="1" ht="16.5" customHeight="1">
      <c r="C214" s="548">
        <v>944</v>
      </c>
      <c r="D214" s="845"/>
      <c r="E214" s="559">
        <v>442</v>
      </c>
      <c r="F214" s="846"/>
      <c r="G214" s="119"/>
      <c r="H214" s="119"/>
      <c r="I214" s="119"/>
      <c r="J214" s="119"/>
      <c r="K214" s="119"/>
      <c r="L214" s="119"/>
      <c r="M214" s="119"/>
      <c r="N214" s="119"/>
      <c r="O214" s="120"/>
      <c r="U214" s="122"/>
    </row>
    <row r="215" spans="1:21" s="117" customFormat="1" ht="16.5" customHeight="1">
      <c r="C215" s="548">
        <v>945</v>
      </c>
      <c r="D215" s="845"/>
      <c r="E215" s="559">
        <v>443</v>
      </c>
      <c r="F215" s="846"/>
      <c r="G215" s="119"/>
      <c r="H215" s="119"/>
      <c r="I215" s="119"/>
      <c r="J215" s="119"/>
      <c r="K215" s="119"/>
      <c r="L215" s="119"/>
      <c r="M215" s="119"/>
      <c r="N215" s="119"/>
      <c r="O215" s="120"/>
      <c r="U215" s="122"/>
    </row>
    <row r="216" spans="1:21" s="117" customFormat="1" ht="16.5" customHeight="1">
      <c r="C216" s="548">
        <v>946</v>
      </c>
      <c r="D216" s="845"/>
      <c r="E216" s="559">
        <v>444</v>
      </c>
      <c r="F216" s="846"/>
      <c r="G216" s="119"/>
      <c r="H216" s="119"/>
      <c r="I216" s="119"/>
      <c r="J216" s="119"/>
      <c r="K216" s="119"/>
      <c r="L216" s="119"/>
      <c r="M216" s="119"/>
      <c r="N216" s="119"/>
      <c r="O216" s="119"/>
      <c r="U216" s="122"/>
    </row>
    <row r="217" spans="1:21" s="117" customFormat="1">
      <c r="C217" s="554">
        <v>947</v>
      </c>
      <c r="D217" s="549" t="s">
        <v>85</v>
      </c>
      <c r="E217" s="559">
        <v>445</v>
      </c>
      <c r="F217" s="846"/>
      <c r="G217" s="119"/>
      <c r="H217" s="119"/>
      <c r="I217" s="119"/>
      <c r="J217" s="119"/>
      <c r="K217" s="119"/>
      <c r="L217" s="119"/>
      <c r="M217" s="119"/>
      <c r="N217" s="119"/>
      <c r="O217" s="119"/>
      <c r="U217" s="122"/>
    </row>
    <row r="218" spans="1:21" s="117" customFormat="1">
      <c r="C218" s="561">
        <v>948</v>
      </c>
      <c r="D218" s="609" t="s">
        <v>407</v>
      </c>
      <c r="E218" s="569">
        <v>446</v>
      </c>
      <c r="F218" s="847"/>
      <c r="G218" s="119"/>
      <c r="H218" s="119"/>
      <c r="I218" s="119"/>
      <c r="J218" s="119"/>
      <c r="K218" s="119"/>
      <c r="L218" s="119"/>
      <c r="M218" s="119"/>
      <c r="N218" s="119"/>
      <c r="O218" s="119"/>
      <c r="U218" s="122"/>
    </row>
    <row r="219" spans="1:21" s="117" customFormat="1">
      <c r="C219" s="563">
        <v>951</v>
      </c>
      <c r="D219" s="564" t="s">
        <v>408</v>
      </c>
      <c r="E219" s="574">
        <v>451</v>
      </c>
      <c r="F219" s="575" t="s">
        <v>432</v>
      </c>
      <c r="G219" s="119"/>
      <c r="H219" s="119"/>
      <c r="I219" s="119"/>
      <c r="J219" s="119"/>
      <c r="K219" s="119"/>
      <c r="L219" s="119"/>
      <c r="M219" s="119"/>
      <c r="N219" s="119"/>
      <c r="O219" s="119"/>
      <c r="U219" s="122"/>
    </row>
    <row r="220" spans="1:21" s="117" customFormat="1">
      <c r="A220" s="77"/>
      <c r="C220" s="563">
        <v>972</v>
      </c>
      <c r="D220" s="564" t="s">
        <v>409</v>
      </c>
      <c r="E220" s="574" t="s">
        <v>28</v>
      </c>
      <c r="F220" s="575" t="s">
        <v>149</v>
      </c>
      <c r="G220" s="119"/>
      <c r="H220" s="119"/>
      <c r="I220" s="119"/>
      <c r="J220" s="119"/>
      <c r="K220" s="119"/>
      <c r="L220" s="119"/>
      <c r="M220" s="119"/>
      <c r="N220" s="119"/>
      <c r="O220" s="119"/>
      <c r="U220" s="122"/>
    </row>
    <row r="221" spans="1:21" s="117" customFormat="1">
      <c r="A221" s="77"/>
      <c r="C221" s="563">
        <v>974</v>
      </c>
      <c r="D221" s="564" t="s">
        <v>410</v>
      </c>
      <c r="E221" s="574">
        <v>457</v>
      </c>
      <c r="F221" s="575" t="s">
        <v>433</v>
      </c>
      <c r="G221" s="119"/>
      <c r="H221" s="119"/>
      <c r="I221" s="119"/>
      <c r="J221" s="119"/>
      <c r="K221" s="119"/>
      <c r="L221" s="119"/>
      <c r="M221" s="119"/>
      <c r="N221" s="119"/>
      <c r="O221" s="119"/>
      <c r="U221" s="122"/>
    </row>
    <row r="222" spans="1:21" s="117" customFormat="1">
      <c r="A222" s="77"/>
      <c r="C222" s="74"/>
      <c r="D222" s="74"/>
      <c r="E222" s="615">
        <v>461</v>
      </c>
      <c r="F222" s="575" t="s">
        <v>434</v>
      </c>
      <c r="G222" s="119"/>
      <c r="H222" s="119"/>
      <c r="I222" s="119"/>
      <c r="J222" s="119"/>
      <c r="K222" s="119"/>
      <c r="L222" s="119"/>
      <c r="M222" s="119"/>
      <c r="N222" s="119"/>
      <c r="O222" s="119"/>
      <c r="U222" s="122"/>
    </row>
    <row r="223" spans="1:21" s="117" customFormat="1">
      <c r="A223" s="77"/>
      <c r="C223" s="74"/>
      <c r="D223" s="74"/>
      <c r="E223" s="615">
        <v>471</v>
      </c>
      <c r="F223" s="575" t="s">
        <v>435</v>
      </c>
      <c r="G223" s="119"/>
      <c r="H223" s="133"/>
      <c r="I223" s="133"/>
      <c r="J223" s="133"/>
      <c r="K223" s="119"/>
      <c r="L223" s="119"/>
      <c r="M223" s="119"/>
      <c r="N223" s="119"/>
      <c r="O223" s="119"/>
      <c r="U223" s="122"/>
    </row>
    <row r="224" spans="1:21" s="117" customFormat="1">
      <c r="A224" s="77"/>
      <c r="C224" s="74"/>
      <c r="D224" s="74"/>
      <c r="E224" s="615">
        <v>472</v>
      </c>
      <c r="F224" s="575" t="s">
        <v>436</v>
      </c>
      <c r="G224" s="119"/>
      <c r="K224" s="119"/>
      <c r="L224" s="119"/>
      <c r="M224" s="119"/>
      <c r="N224" s="119"/>
      <c r="O224" s="119"/>
      <c r="U224" s="122"/>
    </row>
    <row r="225" spans="1:33" s="117" customFormat="1">
      <c r="A225" s="77"/>
      <c r="C225" s="74"/>
      <c r="D225" s="74"/>
      <c r="E225" s="615">
        <v>473</v>
      </c>
      <c r="F225" s="575" t="s">
        <v>437</v>
      </c>
      <c r="G225" s="119"/>
      <c r="H225" s="74"/>
      <c r="I225" s="74"/>
      <c r="J225" s="74"/>
      <c r="K225" s="119"/>
      <c r="L225" s="119"/>
      <c r="M225" s="119"/>
      <c r="N225" s="119"/>
      <c r="O225" s="119"/>
      <c r="U225" s="122"/>
    </row>
    <row r="226" spans="1:33" s="117" customFormat="1">
      <c r="A226" s="77"/>
      <c r="C226" s="74"/>
      <c r="D226" s="74"/>
      <c r="E226" s="615">
        <v>481</v>
      </c>
      <c r="F226" s="575" t="s">
        <v>438</v>
      </c>
      <c r="G226" s="133"/>
      <c r="H226" s="74"/>
      <c r="I226" s="74"/>
      <c r="J226" s="74"/>
      <c r="K226" s="119"/>
      <c r="L226" s="133"/>
      <c r="M226" s="133"/>
      <c r="N226" s="133"/>
      <c r="O226" s="119"/>
      <c r="U226" s="122"/>
      <c r="Y226" s="133"/>
      <c r="Z226" s="119"/>
      <c r="AE226" s="121"/>
    </row>
    <row r="227" spans="1:33">
      <c r="B227" s="117"/>
      <c r="G227" s="117"/>
      <c r="K227" s="133"/>
      <c r="L227" s="117"/>
      <c r="M227" s="117"/>
      <c r="N227" s="117"/>
      <c r="O227" s="119"/>
      <c r="P227" s="117"/>
      <c r="Q227" s="117"/>
      <c r="R227" s="117"/>
      <c r="S227" s="117"/>
      <c r="T227" s="117"/>
      <c r="U227" s="122"/>
      <c r="V227" s="117"/>
      <c r="W227" s="117"/>
      <c r="X227" s="117"/>
      <c r="Y227" s="135"/>
      <c r="Z227" s="117"/>
      <c r="AA227" s="78"/>
      <c r="AB227" s="79"/>
      <c r="AE227" s="77"/>
      <c r="AG227" s="80"/>
    </row>
    <row r="228" spans="1:33">
      <c r="B228" s="134"/>
      <c r="K228" s="117"/>
      <c r="O228" s="119"/>
      <c r="P228" s="134"/>
      <c r="Q228" s="117"/>
      <c r="R228" s="117"/>
      <c r="S228" s="117"/>
      <c r="T228" s="117"/>
      <c r="U228" s="122"/>
      <c r="V228" s="117"/>
      <c r="W228" s="117"/>
      <c r="X228" s="117"/>
    </row>
    <row r="229" spans="1:33">
      <c r="O229" s="119"/>
      <c r="Q229" s="117"/>
      <c r="R229" s="117"/>
      <c r="S229" s="117"/>
      <c r="T229" s="117"/>
      <c r="U229" s="122"/>
      <c r="V229" s="117"/>
      <c r="W229" s="117"/>
      <c r="X229" s="117"/>
    </row>
    <row r="230" spans="1:33">
      <c r="O230" s="119"/>
      <c r="Q230" s="117"/>
      <c r="R230" s="117"/>
      <c r="S230" s="117"/>
      <c r="T230" s="117"/>
      <c r="U230" s="122"/>
      <c r="V230" s="117"/>
      <c r="W230" s="117"/>
      <c r="X230" s="117"/>
    </row>
    <row r="231" spans="1:33">
      <c r="O231" s="133"/>
      <c r="Q231" s="117"/>
      <c r="R231" s="117"/>
      <c r="S231" s="117"/>
      <c r="T231" s="117"/>
      <c r="U231" s="122"/>
      <c r="V231" s="117"/>
      <c r="W231" s="117"/>
      <c r="X231" s="117"/>
    </row>
    <row r="232" spans="1:33">
      <c r="O232" s="117"/>
      <c r="Q232" s="117"/>
      <c r="R232" s="117"/>
      <c r="S232" s="117"/>
      <c r="T232" s="117"/>
      <c r="U232" s="122"/>
      <c r="V232" s="117"/>
      <c r="W232" s="117"/>
      <c r="X232" s="117"/>
    </row>
    <row r="233" spans="1:33">
      <c r="Q233" s="117"/>
      <c r="R233" s="117"/>
      <c r="S233" s="117"/>
      <c r="T233" s="117"/>
      <c r="U233" s="122"/>
      <c r="V233" s="117"/>
      <c r="W233" s="117"/>
      <c r="X233" s="117"/>
    </row>
    <row r="234" spans="1:33">
      <c r="Q234" s="117"/>
      <c r="R234" s="117"/>
      <c r="S234" s="117"/>
      <c r="T234" s="117"/>
      <c r="U234" s="122"/>
      <c r="V234" s="117"/>
      <c r="W234" s="117"/>
      <c r="X234" s="117"/>
    </row>
    <row r="235" spans="1:33">
      <c r="Q235" s="117"/>
      <c r="R235" s="117"/>
      <c r="S235" s="117"/>
      <c r="T235" s="117"/>
      <c r="U235" s="122"/>
      <c r="V235" s="117"/>
      <c r="W235" s="117"/>
      <c r="X235" s="117"/>
    </row>
    <row r="236" spans="1:33">
      <c r="P236" s="74"/>
      <c r="Q236" s="134"/>
      <c r="R236" s="117"/>
      <c r="S236" s="117"/>
      <c r="T236" s="117"/>
      <c r="U236" s="122"/>
      <c r="V236" s="117"/>
      <c r="W236" s="117"/>
      <c r="X236" s="117"/>
    </row>
    <row r="237" spans="1:33">
      <c r="Q237" s="74"/>
      <c r="R237" s="117"/>
      <c r="S237" s="117"/>
      <c r="T237" s="117"/>
      <c r="U237" s="122"/>
      <c r="V237" s="117"/>
      <c r="W237" s="117"/>
      <c r="X237" s="117"/>
    </row>
    <row r="238" spans="1:33">
      <c r="R238" s="117"/>
      <c r="S238" s="117"/>
      <c r="T238" s="117"/>
      <c r="U238" s="122"/>
      <c r="V238" s="117"/>
      <c r="W238" s="117"/>
      <c r="X238" s="117"/>
    </row>
    <row r="239" spans="1:33">
      <c r="R239" s="117"/>
      <c r="S239" s="117"/>
      <c r="T239" s="117"/>
      <c r="U239" s="122"/>
      <c r="V239" s="117"/>
      <c r="W239" s="117"/>
      <c r="X239" s="117"/>
    </row>
    <row r="240" spans="1:33">
      <c r="R240" s="134"/>
      <c r="S240" s="134"/>
      <c r="T240" s="134"/>
      <c r="U240" s="122"/>
      <c r="V240" s="117"/>
      <c r="W240" s="122"/>
      <c r="X240" s="135"/>
    </row>
    <row r="241" spans="21:22">
      <c r="V241" s="75"/>
    </row>
    <row r="242" spans="21:22">
      <c r="U242" s="122"/>
    </row>
    <row r="243" spans="21:22">
      <c r="U243" s="122"/>
    </row>
    <row r="244" spans="21:22">
      <c r="U244" s="122"/>
    </row>
    <row r="245" spans="21:22">
      <c r="U245" s="122"/>
    </row>
    <row r="246" spans="21:22">
      <c r="U246" s="122"/>
    </row>
    <row r="247" spans="21:22">
      <c r="U247" s="134"/>
    </row>
  </sheetData>
  <sheetProtection password="CC51" sheet="1" objects="1" scenarios="1"/>
  <mergeCells count="94">
    <mergeCell ref="H177:H182"/>
    <mergeCell ref="H122:H175"/>
    <mergeCell ref="R54:R60"/>
    <mergeCell ref="S54:S55"/>
    <mergeCell ref="S56:S59"/>
    <mergeCell ref="E54:K54"/>
    <mergeCell ref="E55:K55"/>
    <mergeCell ref="E56:K56"/>
    <mergeCell ref="E58:K58"/>
    <mergeCell ref="H68:J68"/>
    <mergeCell ref="R61:V61"/>
    <mergeCell ref="E61:K61"/>
    <mergeCell ref="B7:B12"/>
    <mergeCell ref="B13:B17"/>
    <mergeCell ref="E10:K11"/>
    <mergeCell ref="S51:S53"/>
    <mergeCell ref="R37:R53"/>
    <mergeCell ref="S37:S45"/>
    <mergeCell ref="E46:K46"/>
    <mergeCell ref="E47:K47"/>
    <mergeCell ref="E49:K49"/>
    <mergeCell ref="E48:K48"/>
    <mergeCell ref="E50:K50"/>
    <mergeCell ref="E51:K51"/>
    <mergeCell ref="E52:K52"/>
    <mergeCell ref="E53:K53"/>
    <mergeCell ref="E9:K9"/>
    <mergeCell ref="E7:K7"/>
    <mergeCell ref="E13:K13"/>
    <mergeCell ref="E14:K14"/>
    <mergeCell ref="E15:K15"/>
    <mergeCell ref="E16:K16"/>
    <mergeCell ref="E17:K17"/>
    <mergeCell ref="E33:K33"/>
    <mergeCell ref="E34:K34"/>
    <mergeCell ref="E35:K35"/>
    <mergeCell ref="E26:K26"/>
    <mergeCell ref="E27:K27"/>
    <mergeCell ref="E28:K28"/>
    <mergeCell ref="E29:K29"/>
    <mergeCell ref="E30:K30"/>
    <mergeCell ref="E19:K19"/>
    <mergeCell ref="B50:B56"/>
    <mergeCell ref="E8:K8"/>
    <mergeCell ref="E12:K12"/>
    <mergeCell ref="E41:K41"/>
    <mergeCell ref="E42:K42"/>
    <mergeCell ref="E43:K43"/>
    <mergeCell ref="E20:K20"/>
    <mergeCell ref="E22:K22"/>
    <mergeCell ref="E23:K23"/>
    <mergeCell ref="E24:K24"/>
    <mergeCell ref="E25:K25"/>
    <mergeCell ref="E44:K44"/>
    <mergeCell ref="E45:K45"/>
    <mergeCell ref="E36:K36"/>
    <mergeCell ref="E37:K37"/>
    <mergeCell ref="E40:K40"/>
    <mergeCell ref="C69:D69"/>
    <mergeCell ref="E69:F69"/>
    <mergeCell ref="C68:F68"/>
    <mergeCell ref="E57:K57"/>
    <mergeCell ref="E59:K59"/>
    <mergeCell ref="E60:K60"/>
    <mergeCell ref="B63:N63"/>
    <mergeCell ref="B57:B60"/>
    <mergeCell ref="H69:H121"/>
    <mergeCell ref="C5:C6"/>
    <mergeCell ref="D5:D6"/>
    <mergeCell ref="B5:B6"/>
    <mergeCell ref="B26:B49"/>
    <mergeCell ref="S32:S36"/>
    <mergeCell ref="R7:R36"/>
    <mergeCell ref="E5:K6"/>
    <mergeCell ref="E31:K31"/>
    <mergeCell ref="E32:K32"/>
    <mergeCell ref="S46:S50"/>
    <mergeCell ref="E18:K18"/>
    <mergeCell ref="E21:K21"/>
    <mergeCell ref="B18:B25"/>
    <mergeCell ref="L36:N36"/>
    <mergeCell ref="E38:K38"/>
    <mergeCell ref="E39:K39"/>
    <mergeCell ref="S21:S27"/>
    <mergeCell ref="S7:S20"/>
    <mergeCell ref="S28:S31"/>
    <mergeCell ref="V5:V6"/>
    <mergeCell ref="L13:N13"/>
    <mergeCell ref="L5:N5"/>
    <mergeCell ref="U5:U6"/>
    <mergeCell ref="T5:T6"/>
    <mergeCell ref="O5:P5"/>
    <mergeCell ref="R5:S6"/>
    <mergeCell ref="L17:N17"/>
  </mergeCells>
  <phoneticPr fontId="1"/>
  <pageMargins left="0.35433070866141736" right="0.23622047244094491" top="0.27559055118110237" bottom="0.23622047244094491" header="0.19685039370078741" footer="0.19685039370078741"/>
  <pageSetup paperSize="9" scale="60" orientation="landscape" r:id="rId1"/>
  <drawing r:id="rId2"/>
</worksheet>
</file>

<file path=xl/worksheets/sheet3.xml><?xml version="1.0" encoding="utf-8"?>
<worksheet xmlns="http://schemas.openxmlformats.org/spreadsheetml/2006/main" xmlns:r="http://schemas.openxmlformats.org/officeDocument/2006/relationships">
  <sheetPr codeName="Sheet4">
    <tabColor rgb="FF00FFFF"/>
  </sheetPr>
  <dimension ref="B2:M53"/>
  <sheetViews>
    <sheetView workbookViewId="0">
      <selection activeCell="D10" sqref="D10"/>
    </sheetView>
  </sheetViews>
  <sheetFormatPr defaultRowHeight="13.5"/>
  <cols>
    <col min="1" max="1" width="3.125" style="77" customWidth="1"/>
    <col min="2" max="3" width="5.125" style="77" customWidth="1"/>
    <col min="4" max="6" width="7.625" style="77" customWidth="1"/>
    <col min="7" max="8" width="8.125" style="77" customWidth="1"/>
    <col min="9" max="10" width="5.125" style="77" customWidth="1"/>
    <col min="11" max="11" width="7.625" style="77" customWidth="1"/>
    <col min="12" max="12" width="14.625" style="77" customWidth="1"/>
    <col min="13" max="13" width="15.625" style="77" customWidth="1"/>
    <col min="14" max="14" width="1.625" style="77" customWidth="1"/>
    <col min="15" max="16384" width="9" style="77"/>
  </cols>
  <sheetData>
    <row r="2" spans="2:11" ht="18.75">
      <c r="B2" s="137"/>
    </row>
    <row r="6" spans="2:11" ht="16.5" customHeight="1">
      <c r="B6" s="84" t="s">
        <v>254</v>
      </c>
      <c r="C6" s="84"/>
      <c r="D6" s="84"/>
      <c r="E6" s="84"/>
      <c r="F6" s="84"/>
      <c r="G6" s="84"/>
      <c r="H6" s="84"/>
    </row>
    <row r="7" spans="2:11" ht="16.5" customHeight="1">
      <c r="B7" s="84" t="s">
        <v>672</v>
      </c>
      <c r="C7" s="84"/>
      <c r="D7" s="84"/>
      <c r="E7" s="84"/>
      <c r="F7" s="84"/>
      <c r="G7" s="84"/>
      <c r="H7" s="84"/>
    </row>
    <row r="8" spans="2:11" ht="16.5" customHeight="1">
      <c r="B8" s="84"/>
      <c r="C8" s="84"/>
      <c r="D8" s="84"/>
      <c r="E8" s="84"/>
      <c r="F8" s="84"/>
      <c r="G8" s="84"/>
      <c r="H8" s="84"/>
    </row>
    <row r="9" spans="2:11" ht="17.25" customHeight="1">
      <c r="B9" s="138" t="s">
        <v>255</v>
      </c>
      <c r="C9" s="84" t="s">
        <v>256</v>
      </c>
      <c r="D9" s="84"/>
      <c r="E9" s="84"/>
      <c r="F9" s="84"/>
      <c r="G9" s="84"/>
      <c r="H9" s="84"/>
      <c r="I9" s="84"/>
      <c r="J9" s="84"/>
      <c r="K9" s="139"/>
    </row>
    <row r="10" spans="2:11" ht="22.5" customHeight="1">
      <c r="B10" s="138"/>
      <c r="C10" s="396" t="s">
        <v>461</v>
      </c>
      <c r="D10" s="278"/>
      <c r="E10" s="804" t="s">
        <v>463</v>
      </c>
      <c r="F10" s="278">
        <v>1</v>
      </c>
      <c r="G10" s="653" t="s">
        <v>266</v>
      </c>
      <c r="H10" s="278">
        <v>1</v>
      </c>
      <c r="I10" s="84" t="s">
        <v>464</v>
      </c>
      <c r="J10" s="84"/>
    </row>
    <row r="11" spans="2:11" ht="22.5" customHeight="1">
      <c r="B11" s="138"/>
      <c r="C11" s="396" t="s">
        <v>462</v>
      </c>
      <c r="D11" s="278"/>
      <c r="E11" s="804" t="s">
        <v>463</v>
      </c>
      <c r="F11" s="278">
        <v>12</v>
      </c>
      <c r="G11" s="653" t="s">
        <v>266</v>
      </c>
      <c r="H11" s="278">
        <v>31</v>
      </c>
      <c r="I11" s="84" t="s">
        <v>464</v>
      </c>
      <c r="J11" s="84"/>
    </row>
    <row r="12" spans="2:11" ht="7.5" customHeight="1">
      <c r="B12" s="138"/>
      <c r="C12" s="140"/>
      <c r="D12" s="141"/>
      <c r="E12" s="141"/>
      <c r="F12" s="141"/>
      <c r="G12" s="84"/>
      <c r="H12" s="84"/>
    </row>
    <row r="13" spans="2:11" ht="17.25" customHeight="1">
      <c r="B13" s="138" t="s">
        <v>257</v>
      </c>
      <c r="C13" s="84" t="s">
        <v>258</v>
      </c>
      <c r="D13" s="84"/>
      <c r="E13" s="84"/>
      <c r="F13" s="84"/>
      <c r="G13" s="84"/>
      <c r="H13" s="84"/>
    </row>
    <row r="14" spans="2:11" ht="22.5" customHeight="1">
      <c r="B14" s="138"/>
      <c r="C14" s="1151"/>
      <c r="D14" s="1152"/>
      <c r="E14" s="1152"/>
      <c r="F14" s="1152"/>
      <c r="G14" s="1152"/>
      <c r="H14" s="1152"/>
      <c r="I14" s="1153"/>
      <c r="J14" s="453"/>
    </row>
    <row r="15" spans="2:11" ht="7.5" customHeight="1">
      <c r="B15" s="138"/>
      <c r="C15" s="84"/>
      <c r="D15" s="84"/>
      <c r="E15" s="84"/>
      <c r="F15" s="84"/>
      <c r="G15" s="84"/>
      <c r="H15" s="84"/>
    </row>
    <row r="16" spans="2:11" ht="17.25" customHeight="1">
      <c r="B16" s="138" t="s">
        <v>259</v>
      </c>
      <c r="C16" s="84" t="s">
        <v>260</v>
      </c>
      <c r="D16" s="84"/>
      <c r="E16" s="84"/>
      <c r="F16" s="84"/>
      <c r="G16" s="84"/>
      <c r="H16" s="84"/>
      <c r="I16" s="281"/>
      <c r="J16" s="281"/>
    </row>
    <row r="17" spans="2:13" ht="17.25" customHeight="1" thickBot="1">
      <c r="B17" s="1130" t="s">
        <v>495</v>
      </c>
      <c r="C17" s="1131"/>
      <c r="D17" s="398" t="s">
        <v>240</v>
      </c>
      <c r="E17" s="1130" t="s">
        <v>494</v>
      </c>
      <c r="F17" s="1131"/>
      <c r="G17" s="1130" t="s">
        <v>246</v>
      </c>
      <c r="H17" s="1132"/>
      <c r="I17" s="1163" t="s">
        <v>495</v>
      </c>
      <c r="J17" s="1131"/>
      <c r="K17" s="398" t="s">
        <v>151</v>
      </c>
      <c r="L17" s="398" t="s">
        <v>494</v>
      </c>
      <c r="M17" s="398" t="s">
        <v>246</v>
      </c>
    </row>
    <row r="18" spans="2:13" ht="17.25" customHeight="1" thickTop="1">
      <c r="B18" s="1018" t="s">
        <v>195</v>
      </c>
      <c r="C18" s="1122" t="s">
        <v>496</v>
      </c>
      <c r="D18" s="142">
        <f>IF(ISBLANK(科目一覧!T7),"",科目一覧!T7)</f>
        <v>111</v>
      </c>
      <c r="E18" s="1120" t="str">
        <f>IF(ISBLANK(D18),"",VLOOKUP(D18,科目一覧!$I$69:$J$175,2,FALSE))</f>
        <v>現金</v>
      </c>
      <c r="F18" s="1121"/>
      <c r="G18" s="1133"/>
      <c r="H18" s="1134"/>
      <c r="I18" s="1164" t="s">
        <v>498</v>
      </c>
      <c r="J18" s="1122" t="s">
        <v>455</v>
      </c>
      <c r="K18" s="142">
        <f>IF(ISBLANK(科目一覧!T37),"",科目一覧!T37)</f>
        <v>311</v>
      </c>
      <c r="L18" s="143" t="str">
        <f>IF(ISBLANK(K18),"",VLOOKUP(K18,科目一覧!$I$69:$J$175,2,FALSE))</f>
        <v>支払手形</v>
      </c>
      <c r="M18" s="456"/>
    </row>
    <row r="19" spans="2:13" ht="17.25" customHeight="1">
      <c r="B19" s="1019"/>
      <c r="C19" s="1123"/>
      <c r="D19" s="144">
        <f>IF(ISBLANK(科目一覧!T8),"",科目一覧!T8)</f>
        <v>121</v>
      </c>
      <c r="E19" s="1118" t="str">
        <f>IF(ISBLANK(D19),"",VLOOKUP(D19,科目一覧!$I$69:$J$175,2,FALSE))</f>
        <v>当座預金</v>
      </c>
      <c r="F19" s="1119"/>
      <c r="G19" s="1137"/>
      <c r="H19" s="1137"/>
      <c r="I19" s="1165"/>
      <c r="J19" s="1123"/>
      <c r="K19" s="144">
        <f>IF(ISBLANK(科目一覧!T38),"",科目一覧!T38)</f>
        <v>312</v>
      </c>
      <c r="L19" s="98" t="str">
        <f>IF(ISBLANK(K19),"",VLOOKUP(K19,科目一覧!$I$69:$J$175,2,FALSE))</f>
        <v>買掛金</v>
      </c>
      <c r="M19" s="978" t="e">
        <f>IF(SUM(仕入帳!#REF!)=0,"",SUM(仕入帳!#REF!))</f>
        <v>#REF!</v>
      </c>
    </row>
    <row r="20" spans="2:13" ht="17.25" customHeight="1">
      <c r="B20" s="1019"/>
      <c r="C20" s="1123"/>
      <c r="D20" s="144">
        <f>IF(ISBLANK(科目一覧!T9),"",科目一覧!T9)</f>
        <v>131</v>
      </c>
      <c r="E20" s="1118" t="str">
        <f>IF(ISBLANK(D20),"",VLOOKUP(D20,科目一覧!$I$69:$J$175,2,FALSE))</f>
        <v>普通預金１</v>
      </c>
      <c r="F20" s="1119"/>
      <c r="G20" s="1137"/>
      <c r="H20" s="1137"/>
      <c r="I20" s="1165"/>
      <c r="J20" s="1123"/>
      <c r="K20" s="144">
        <f>IF(ISBLANK(科目一覧!T39),"",科目一覧!T39)</f>
        <v>314</v>
      </c>
      <c r="L20" s="98" t="str">
        <f>IF(ISBLANK(K20),"",VLOOKUP(K20,科目一覧!$I$69:$J$175,2,FALSE))</f>
        <v>未払金</v>
      </c>
      <c r="M20" s="978" t="str">
        <f>IF(SUM(未払金!E26)=0,"",SUM(未払金!E26))</f>
        <v/>
      </c>
    </row>
    <row r="21" spans="2:13" ht="17.25" customHeight="1">
      <c r="B21" s="1019"/>
      <c r="C21" s="1123"/>
      <c r="D21" s="144">
        <f>IF(ISBLANK(科目一覧!T10),"",科目一覧!T10)</f>
        <v>132</v>
      </c>
      <c r="E21" s="1118" t="str">
        <f>IF(ISBLANK(D21),"",VLOOKUP(D21,科目一覧!$I$69:$J$175,2,FALSE))</f>
        <v>普通預金２</v>
      </c>
      <c r="F21" s="1119"/>
      <c r="G21" s="1137"/>
      <c r="H21" s="1137"/>
      <c r="I21" s="1165"/>
      <c r="J21" s="1123"/>
      <c r="K21" s="397">
        <f>IF(ISBLANK(科目一覧!T40),"",科目一覧!T40)</f>
        <v>318</v>
      </c>
      <c r="L21" s="107" t="str">
        <f>IF(ISBLANK(K21),"",VLOOKUP(K21,科目一覧!$I$69:$J$175,2,FALSE))</f>
        <v>預り金</v>
      </c>
      <c r="M21" s="277"/>
    </row>
    <row r="22" spans="2:13" ht="17.25" customHeight="1">
      <c r="B22" s="1019"/>
      <c r="C22" s="1123"/>
      <c r="D22" s="144">
        <f>IF(ISBLANK(科目一覧!T11),"",科目一覧!T11)</f>
        <v>151</v>
      </c>
      <c r="E22" s="1118" t="str">
        <f>IF(ISBLANK(D22),"",VLOOKUP(D22,科目一覧!$I$69:$J$175,2,FALSE))</f>
        <v>受取手形</v>
      </c>
      <c r="F22" s="1119"/>
      <c r="G22" s="1166" t="e">
        <f>IF(SUM(受手記入帳!#REF!)=0,"",SUM(受手記入帳!#REF!))</f>
        <v>#REF!</v>
      </c>
      <c r="H22" s="1166"/>
      <c r="I22" s="1165"/>
      <c r="J22" s="1123"/>
      <c r="K22" s="397">
        <f>IF(ISBLANK(科目一覧!T41),"",科目一覧!T41)</f>
        <v>333</v>
      </c>
      <c r="L22" s="98" t="str">
        <f>IF(ISBLANK(K22),"",VLOOKUP(K22,科目一覧!$I$69:$J$175,2,FALSE))</f>
        <v>未払消費税等</v>
      </c>
      <c r="M22" s="277"/>
    </row>
    <row r="23" spans="2:13" ht="17.25" customHeight="1">
      <c r="B23" s="1019"/>
      <c r="C23" s="1123"/>
      <c r="D23" s="144">
        <f>IF(ISBLANK(科目一覧!T12),"",科目一覧!T12)</f>
        <v>152</v>
      </c>
      <c r="E23" s="1118" t="str">
        <f>IF(ISBLANK(D23),"",VLOOKUP(D23,科目一覧!$I$69:$J$175,2,FALSE))</f>
        <v>売掛金</v>
      </c>
      <c r="F23" s="1119"/>
      <c r="G23" s="1166" t="str">
        <f>IF(SUM(売上帳!E18)=0,"",SUM(売上帳!E18))</f>
        <v/>
      </c>
      <c r="H23" s="1166"/>
      <c r="I23" s="1165"/>
      <c r="J23" s="1123"/>
      <c r="K23" s="397">
        <f>IF(ISBLANK(科目一覧!T42),"",科目一覧!T42)</f>
        <v>313</v>
      </c>
      <c r="L23" s="98" t="str">
        <f>IF(ISBLANK(K23),"",VLOOKUP(K23,科目一覧!$I$69:$J$175,2,FALSE))</f>
        <v>短期借入金</v>
      </c>
      <c r="M23" s="277"/>
    </row>
    <row r="24" spans="2:13" ht="17.25" customHeight="1">
      <c r="B24" s="1019"/>
      <c r="C24" s="1123"/>
      <c r="D24" s="144">
        <f>IF(ISBLANK(科目一覧!T13),"",科目一覧!T13)</f>
        <v>184</v>
      </c>
      <c r="E24" s="1118" t="str">
        <f>IF(ISBLANK(D24),"",VLOOKUP(D24,科目一覧!$I$69:$J$175,2,FALSE))</f>
        <v>前払費用</v>
      </c>
      <c r="F24" s="1119"/>
      <c r="G24" s="1137"/>
      <c r="H24" s="1137"/>
      <c r="I24" s="1165"/>
      <c r="J24" s="1123"/>
      <c r="K24" s="145">
        <f>IF(ISBLANK(科目一覧!T43),"",科目一覧!T43)</f>
        <v>316</v>
      </c>
      <c r="L24" s="108" t="str">
        <f>IF(ISBLANK(K24),"",VLOOKUP(K24,科目一覧!$I$69:$J$175,2,FALSE))</f>
        <v>未払法人税等</v>
      </c>
      <c r="M24" s="277"/>
    </row>
    <row r="25" spans="2:13" ht="17.25" customHeight="1">
      <c r="B25" s="1019"/>
      <c r="C25" s="1123"/>
      <c r="D25" s="144">
        <f>IF(ISBLANK(科目一覧!T14),"",科目一覧!T14)</f>
        <v>185</v>
      </c>
      <c r="E25" s="1118" t="str">
        <f>IF(ISBLANK(D25),"",VLOOKUP(D25,科目一覧!$I$69:$J$175,2,FALSE))</f>
        <v>未収入金</v>
      </c>
      <c r="F25" s="1119"/>
      <c r="G25" s="1137"/>
      <c r="H25" s="1137"/>
      <c r="I25" s="1165"/>
      <c r="J25" s="1123"/>
      <c r="K25" s="145">
        <f>IF(ISBLANK(科目一覧!T44),"",科目一覧!T44)</f>
        <v>323</v>
      </c>
      <c r="L25" s="108" t="str">
        <f>IF(ISBLANK(K25),"",VLOOKUP(K25,科目一覧!$I$69:$J$175,2,FALSE))</f>
        <v>旅費積立金</v>
      </c>
      <c r="M25" s="277"/>
    </row>
    <row r="26" spans="2:13" ht="17.25" customHeight="1">
      <c r="B26" s="1019"/>
      <c r="C26" s="1123"/>
      <c r="D26" s="144">
        <f>IF(ISBLANK(科目一覧!T15),"",科目一覧!T15)</f>
        <v>191</v>
      </c>
      <c r="E26" s="1118" t="str">
        <f>IF(ISBLANK(D26),"",VLOOKUP(D26,科目一覧!$I$69:$J$175,2,FALSE))</f>
        <v>立替金</v>
      </c>
      <c r="F26" s="1119"/>
      <c r="G26" s="1137"/>
      <c r="H26" s="1137"/>
      <c r="I26" s="1165"/>
      <c r="J26" s="1124"/>
      <c r="K26" s="457" t="str">
        <f>IF(ISBLANK(科目一覧!T45),"",科目一覧!T45)</f>
        <v/>
      </c>
      <c r="L26" s="458" t="str">
        <f>IF(ISBLANK(K26),"",VLOOKUP(K26,科目一覧!$I$69:$J$175,2,FALSE))</f>
        <v/>
      </c>
      <c r="M26" s="459"/>
    </row>
    <row r="27" spans="2:13" ht="17.25" customHeight="1">
      <c r="B27" s="1019"/>
      <c r="C27" s="1123"/>
      <c r="D27" s="144" t="str">
        <f>IF(ISBLANK(科目一覧!T16),"",科目一覧!T16)</f>
        <v/>
      </c>
      <c r="E27" s="1118" t="str">
        <f>IF(ISBLANK(D27),"",VLOOKUP(D27,科目一覧!$I$69:$J$175,2,FALSE))</f>
        <v/>
      </c>
      <c r="F27" s="1119"/>
      <c r="G27" s="1137"/>
      <c r="H27" s="1137"/>
      <c r="I27" s="1165"/>
      <c r="J27" s="1115" t="s">
        <v>456</v>
      </c>
      <c r="K27" s="431">
        <f>IF(ISBLANK(科目一覧!T46),"",科目一覧!T46)</f>
        <v>361</v>
      </c>
      <c r="L27" s="432" t="str">
        <f>IF(ISBLANK(K27),"",VLOOKUP(K27,科目一覧!$I$69:$J$175,2,FALSE))</f>
        <v>長期借入金</v>
      </c>
      <c r="M27" s="284"/>
    </row>
    <row r="28" spans="2:13" ht="17.25" customHeight="1">
      <c r="B28" s="1019"/>
      <c r="C28" s="1123"/>
      <c r="D28" s="144" t="str">
        <f>IF(ISBLANK(科目一覧!T17),"",科目一覧!T17)</f>
        <v/>
      </c>
      <c r="E28" s="1118" t="str">
        <f>IF(ISBLANK(D28),"",VLOOKUP(D28,科目一覧!$I$69:$J$175,2,FALSE))</f>
        <v/>
      </c>
      <c r="F28" s="1119"/>
      <c r="G28" s="1137"/>
      <c r="H28" s="1137"/>
      <c r="I28" s="1165"/>
      <c r="J28" s="1116"/>
      <c r="K28" s="145" t="str">
        <f>IF(ISBLANK(科目一覧!T47),"",科目一覧!T47)</f>
        <v/>
      </c>
      <c r="L28" s="108" t="str">
        <f>IF(ISBLANK(K28),"",VLOOKUP(K28,科目一覧!$I$69:$J$175,2,FALSE))</f>
        <v/>
      </c>
      <c r="M28" s="277"/>
    </row>
    <row r="29" spans="2:13" ht="17.25" customHeight="1">
      <c r="B29" s="1019"/>
      <c r="C29" s="1123"/>
      <c r="D29" s="144" t="str">
        <f>IF(ISBLANK(科目一覧!T18),"",科目一覧!T18)</f>
        <v/>
      </c>
      <c r="E29" s="1118" t="str">
        <f>IF(ISBLANK(D29),"",VLOOKUP(D29,科目一覧!$I$69:$J$175,2,FALSE))</f>
        <v/>
      </c>
      <c r="F29" s="1119"/>
      <c r="G29" s="1135"/>
      <c r="H29" s="1136"/>
      <c r="I29" s="1165"/>
      <c r="J29" s="1116"/>
      <c r="K29" s="145" t="str">
        <f>IF(ISBLANK(科目一覧!T48),"",科目一覧!T48)</f>
        <v/>
      </c>
      <c r="L29" s="108" t="str">
        <f>IF(ISBLANK(K29),"",VLOOKUP(K29,科目一覧!$I$69:$J$175,2,FALSE))</f>
        <v/>
      </c>
      <c r="M29" s="277"/>
    </row>
    <row r="30" spans="2:13" ht="17.25" customHeight="1">
      <c r="B30" s="1019"/>
      <c r="C30" s="1123"/>
      <c r="D30" s="144">
        <f>IF(ISBLANK(科目一覧!T19),"",科目一覧!T19)</f>
        <v>171</v>
      </c>
      <c r="E30" s="1118" t="str">
        <f>IF(ISBLANK(D30),"",VLOOKUP(D30,科目一覧!$I$69:$J$175,2,FALSE))</f>
        <v>商品</v>
      </c>
      <c r="F30" s="1119"/>
      <c r="G30" s="1137"/>
      <c r="H30" s="1138"/>
      <c r="I30" s="1165"/>
      <c r="J30" s="1116"/>
      <c r="K30" s="145" t="str">
        <f>IF(ISBLANK(科目一覧!T49),"",科目一覧!T49)</f>
        <v/>
      </c>
      <c r="L30" s="108" t="str">
        <f>IF(ISBLANK(K30),"",VLOOKUP(K30,科目一覧!$I$69:$J$175,2,FALSE))</f>
        <v/>
      </c>
      <c r="M30" s="277"/>
    </row>
    <row r="31" spans="2:13" ht="17.25" customHeight="1">
      <c r="B31" s="1019"/>
      <c r="C31" s="1124"/>
      <c r="D31" s="147">
        <f>IF(ISBLANK(科目一覧!T20),"",科目一覧!T20)</f>
        <v>174</v>
      </c>
      <c r="E31" s="1128" t="str">
        <f>IF(ISBLANK(D31),"",VLOOKUP(D31,科目一覧!$I$69:$J$175,2,FALSE))</f>
        <v>原材料</v>
      </c>
      <c r="F31" s="1129"/>
      <c r="G31" s="1139"/>
      <c r="H31" s="1140"/>
      <c r="I31" s="1165"/>
      <c r="J31" s="1117"/>
      <c r="K31" s="457" t="str">
        <f>IF(ISBLANK(科目一覧!T50),"",科目一覧!T50)</f>
        <v/>
      </c>
      <c r="L31" s="458" t="str">
        <f>IF(ISBLANK(K31),"",VLOOKUP(K31,科目一覧!$I$69:$J$175,2,FALSE))</f>
        <v/>
      </c>
      <c r="M31" s="459"/>
    </row>
    <row r="32" spans="2:13" ht="17.25" customHeight="1">
      <c r="B32" s="1019"/>
      <c r="C32" s="1125" t="s">
        <v>454</v>
      </c>
      <c r="D32" s="894">
        <f>IF(ISBLANK(科目一覧!T21),"",科目一覧!T21)</f>
        <v>214</v>
      </c>
      <c r="E32" s="1143" t="str">
        <f>IF(ISBLANK(D32),"",VLOOKUP(D32,科目一覧!$I$69:$J$175,2,FALSE))</f>
        <v>機械装置</v>
      </c>
      <c r="F32" s="1144"/>
      <c r="G32" s="1141"/>
      <c r="H32" s="1142"/>
      <c r="I32" s="1165"/>
      <c r="J32" s="1115" t="s">
        <v>457</v>
      </c>
      <c r="K32" s="431">
        <f>IF(ISBLANK(科目一覧!T51),"",科目一覧!T51)</f>
        <v>365</v>
      </c>
      <c r="L32" s="432" t="str">
        <f>IF(ISBLANK(K32),"",VLOOKUP(K32,科目一覧!$I$69:$J$175,2,FALSE))</f>
        <v>退職給与引当金</v>
      </c>
      <c r="M32" s="284"/>
    </row>
    <row r="33" spans="2:13" ht="17.25" customHeight="1">
      <c r="B33" s="1019"/>
      <c r="C33" s="1126"/>
      <c r="D33" s="144">
        <f>IF(ISBLANK(科目一覧!T22),"",科目一覧!T22)</f>
        <v>215</v>
      </c>
      <c r="E33" s="1118" t="str">
        <f>IF(ISBLANK(D33),"",VLOOKUP(D33,科目一覧!$I$69:$J$175,2,FALSE))</f>
        <v>車両運搬具</v>
      </c>
      <c r="F33" s="1119"/>
      <c r="G33" s="1137"/>
      <c r="H33" s="1138"/>
      <c r="I33" s="1165"/>
      <c r="J33" s="1116"/>
      <c r="K33" s="145" t="str">
        <f>IF(ISBLANK(科目一覧!T52),"",科目一覧!T52)</f>
        <v/>
      </c>
      <c r="L33" s="108" t="str">
        <f>IF(ISBLANK(K33),"",VLOOKUP(K33,科目一覧!$I$69:$J$175,2,FALSE))</f>
        <v/>
      </c>
      <c r="M33" s="277"/>
    </row>
    <row r="34" spans="2:13" ht="17.25" customHeight="1">
      <c r="B34" s="1019"/>
      <c r="C34" s="1126"/>
      <c r="D34" s="144">
        <f>IF(ISBLANK(科目一覧!T23),"",科目一覧!T23)</f>
        <v>216</v>
      </c>
      <c r="E34" s="1118" t="str">
        <f>IF(ISBLANK(D34),"",VLOOKUP(D34,科目一覧!$I$69:$J$175,2,FALSE))</f>
        <v>工具器具備品</v>
      </c>
      <c r="F34" s="1119"/>
      <c r="G34" s="1137"/>
      <c r="H34" s="1138"/>
      <c r="I34" s="1165"/>
      <c r="J34" s="1117"/>
      <c r="K34" s="457" t="str">
        <f>IF(ISBLANK(科目一覧!T53),"",科目一覧!T53)</f>
        <v/>
      </c>
      <c r="L34" s="458" t="str">
        <f>IF(ISBLANK(K34),"",VLOOKUP(K34,科目一覧!$I$69:$J$175,2,FALSE))</f>
        <v/>
      </c>
      <c r="M34" s="459"/>
    </row>
    <row r="35" spans="2:13" ht="17.25" customHeight="1">
      <c r="B35" s="1019"/>
      <c r="C35" s="1126"/>
      <c r="D35" s="144">
        <f>IF(ISBLANK(科目一覧!T24),"",科目一覧!T24)</f>
        <v>218</v>
      </c>
      <c r="E35" s="1118" t="str">
        <f>IF(ISBLANK(D35),"",VLOOKUP(D35,科目一覧!$I$69:$J$175,2,FALSE))</f>
        <v>船舶</v>
      </c>
      <c r="F35" s="1119"/>
      <c r="G35" s="1137"/>
      <c r="H35" s="1138"/>
      <c r="I35" s="1148" t="s">
        <v>458</v>
      </c>
      <c r="J35" s="1106" t="s">
        <v>466</v>
      </c>
      <c r="K35" s="454">
        <f>IF(ISBLANK(科目一覧!T54),"",科目一覧!T54)</f>
        <v>411</v>
      </c>
      <c r="L35" s="455" t="str">
        <f>IF(ISBLANK(K35),"",VLOOKUP(K35,科目一覧!$I$69:$J$175,2,FALSE))</f>
        <v>資本金</v>
      </c>
      <c r="M35" s="280"/>
    </row>
    <row r="36" spans="2:13" ht="17.25" customHeight="1">
      <c r="B36" s="1019"/>
      <c r="C36" s="1126"/>
      <c r="D36" s="144" t="str">
        <f>IF(ISBLANK(科目一覧!T25),"",科目一覧!T25)</f>
        <v/>
      </c>
      <c r="E36" s="1118" t="str">
        <f>IF(ISBLANK(D36),"",VLOOKUP(D36,科目一覧!$I$69:$J$175,2,FALSE))</f>
        <v/>
      </c>
      <c r="F36" s="1119"/>
      <c r="G36" s="1137"/>
      <c r="H36" s="1138"/>
      <c r="I36" s="1149"/>
      <c r="J36" s="1106"/>
      <c r="K36" s="147" t="str">
        <f>IF(ISBLANK(科目一覧!T55),"",科目一覧!T55)</f>
        <v/>
      </c>
      <c r="L36" s="484" t="str">
        <f>IF(ISBLANK(K36),"",VLOOKUP(K36,科目一覧!$I$69:$J$175,2,FALSE))</f>
        <v/>
      </c>
      <c r="M36" s="513"/>
    </row>
    <row r="37" spans="2:13" ht="17.25" customHeight="1">
      <c r="B37" s="1019"/>
      <c r="C37" s="1126"/>
      <c r="D37" s="144" t="str">
        <f>IF(ISBLANK(科目一覧!T26),"",科目一覧!T26)</f>
        <v/>
      </c>
      <c r="E37" s="1118" t="str">
        <f>IF(ISBLANK(D37),"",VLOOKUP(D37,科目一覧!$I$69:$J$175,2,FALSE))</f>
        <v/>
      </c>
      <c r="F37" s="1119"/>
      <c r="G37" s="1137"/>
      <c r="H37" s="1138"/>
      <c r="I37" s="1149"/>
      <c r="J37" s="1106" t="s">
        <v>467</v>
      </c>
      <c r="K37" s="431">
        <f>IF(ISBLANK(科目一覧!T56),"",科目一覧!T56)</f>
        <v>432</v>
      </c>
      <c r="L37" s="432" t="str">
        <f>IF(ISBLANK(K37),"",VLOOKUP(K37,科目一覧!$I$69:$J$175,2,FALSE))</f>
        <v>利益準備金</v>
      </c>
      <c r="M37" s="284"/>
    </row>
    <row r="38" spans="2:13" ht="17.25" customHeight="1">
      <c r="B38" s="1019"/>
      <c r="C38" s="1127"/>
      <c r="D38" s="146" t="str">
        <f>IF(ISBLANK(科目一覧!T27),"",科目一覧!T27)</f>
        <v/>
      </c>
      <c r="E38" s="1176" t="str">
        <f>IF(ISBLANK(D38),"",VLOOKUP(D38,科目一覧!$I$69:$J$175,2,FALSE))</f>
        <v/>
      </c>
      <c r="F38" s="1177"/>
      <c r="G38" s="1159"/>
      <c r="H38" s="1160"/>
      <c r="I38" s="1149"/>
      <c r="J38" s="1106"/>
      <c r="K38" s="145">
        <f>IF(ISBLANK(科目一覧!T57),"",科目一覧!T57)</f>
        <v>441</v>
      </c>
      <c r="L38" s="108" t="str">
        <f>IF(ISBLANK(K38),"",VLOOKUP(K38,科目一覧!$I$69:$J$175,2,FALSE))</f>
        <v>別途積立金</v>
      </c>
      <c r="M38" s="277"/>
    </row>
    <row r="39" spans="2:13" ht="17.25" customHeight="1">
      <c r="B39" s="1019"/>
      <c r="C39" s="1115" t="s">
        <v>451</v>
      </c>
      <c r="D39" s="893" t="str">
        <f>IF(ISBLANK(科目一覧!T28),"",科目一覧!T28)</f>
        <v/>
      </c>
      <c r="E39" s="1178" t="str">
        <f>IF(ISBLANK(D39),"",VLOOKUP(D39,科目一覧!$I$69:$J$175,2,FALSE))</f>
        <v/>
      </c>
      <c r="F39" s="1179"/>
      <c r="G39" s="1161"/>
      <c r="H39" s="1161"/>
      <c r="I39" s="1149"/>
      <c r="J39" s="1106"/>
      <c r="K39" s="145" t="str">
        <f>IF(ISBLANK(科目一覧!T58),"",科目一覧!T58)</f>
        <v/>
      </c>
      <c r="L39" s="108" t="str">
        <f>IF(ISBLANK(K39),"",VLOOKUP(K39,科目一覧!$I$69:$J$175,2,FALSE))</f>
        <v/>
      </c>
      <c r="M39" s="277"/>
    </row>
    <row r="40" spans="2:13" ht="17.25" customHeight="1">
      <c r="B40" s="1019"/>
      <c r="C40" s="1116"/>
      <c r="D40" s="145" t="str">
        <f>IF(ISBLANK(科目一覧!T29),"",科目一覧!T29)</f>
        <v/>
      </c>
      <c r="E40" s="1118" t="str">
        <f>IF(ISBLANK(D40),"",VLOOKUP(D40,科目一覧!$I$69:$J$175,2,FALSE))</f>
        <v/>
      </c>
      <c r="F40" s="1119"/>
      <c r="G40" s="1137"/>
      <c r="H40" s="1137"/>
      <c r="I40" s="1149"/>
      <c r="J40" s="1106"/>
      <c r="K40" s="457" t="str">
        <f>IF(ISBLANK(科目一覧!T59),"",科目一覧!T59)</f>
        <v/>
      </c>
      <c r="L40" s="458" t="str">
        <f>IF(ISBLANK(K40),"",VLOOKUP(K40,科目一覧!$I$69:$J$175,2,FALSE))</f>
        <v/>
      </c>
      <c r="M40" s="459"/>
    </row>
    <row r="41" spans="2:13" ht="17.25" customHeight="1">
      <c r="B41" s="1019"/>
      <c r="C41" s="1116"/>
      <c r="D41" s="145" t="str">
        <f>IF(ISBLANK(科目一覧!T30),"",科目一覧!T30)</f>
        <v/>
      </c>
      <c r="E41" s="1118" t="str">
        <f>IF(ISBLANK(D41),"",VLOOKUP(D41,科目一覧!$I$69:$J$175,2,FALSE))</f>
        <v/>
      </c>
      <c r="F41" s="1119"/>
      <c r="G41" s="1137"/>
      <c r="H41" s="1137"/>
      <c r="I41" s="1150"/>
      <c r="J41" s="427" t="s">
        <v>499</v>
      </c>
      <c r="K41" s="485">
        <f>IF(ISBLANK(科目一覧!T60),"",科目一覧!T60)</f>
        <v>451</v>
      </c>
      <c r="L41" s="486" t="str">
        <f>IF(ISBLANK(K41),"",VLOOKUP(K41,科目一覧!$I$69:$J$175,2,FALSE))</f>
        <v>繰越利益剰余金</v>
      </c>
      <c r="M41" s="487"/>
    </row>
    <row r="42" spans="2:13" ht="17.25" customHeight="1">
      <c r="B42" s="1019"/>
      <c r="C42" s="1117"/>
      <c r="D42" s="279" t="str">
        <f>IF(ISBLANK(科目一覧!T31),"",科目一覧!T31)</f>
        <v/>
      </c>
      <c r="E42" s="1128" t="str">
        <f>IF(ISBLANK(D42),"",VLOOKUP(D42,科目一覧!$I$69:$J$175,2,FALSE))</f>
        <v/>
      </c>
      <c r="F42" s="1129"/>
      <c r="G42" s="1139"/>
      <c r="H42" s="1139"/>
      <c r="I42" s="1167"/>
      <c r="J42" s="1168"/>
      <c r="K42" s="1168"/>
      <c r="L42" s="1168"/>
      <c r="M42" s="1169"/>
    </row>
    <row r="43" spans="2:13" ht="17.25" customHeight="1">
      <c r="B43" s="1019"/>
      <c r="C43" s="1162" t="s">
        <v>497</v>
      </c>
      <c r="D43" s="431">
        <f>IF(ISBLANK(科目一覧!T32),"",科目一覧!T32)</f>
        <v>271</v>
      </c>
      <c r="E43" s="1143" t="str">
        <f>IF(ISBLANK(D43),"",VLOOKUP(D43,科目一覧!$I$69:$J$175,2,FALSE))</f>
        <v>投資有価証券</v>
      </c>
      <c r="F43" s="1144"/>
      <c r="G43" s="1141"/>
      <c r="H43" s="1142"/>
      <c r="I43" s="1170"/>
      <c r="J43" s="1171"/>
      <c r="K43" s="1171"/>
      <c r="L43" s="1171"/>
      <c r="M43" s="1172"/>
    </row>
    <row r="44" spans="2:13" ht="17.25" customHeight="1">
      <c r="B44" s="1019"/>
      <c r="C44" s="1162"/>
      <c r="D44" s="145">
        <f>IF(ISBLANK(科目一覧!T33),"",科目一覧!T33)</f>
        <v>274</v>
      </c>
      <c r="E44" s="1118" t="str">
        <f>IF(ISBLANK(D44),"",VLOOKUP(D44,科目一覧!$I$69:$J$175,2,FALSE))</f>
        <v>差入保証金</v>
      </c>
      <c r="F44" s="1119"/>
      <c r="G44" s="1137"/>
      <c r="H44" s="1138"/>
      <c r="I44" s="1170"/>
      <c r="J44" s="1171"/>
      <c r="K44" s="1171"/>
      <c r="L44" s="1171"/>
      <c r="M44" s="1172"/>
    </row>
    <row r="45" spans="2:13" ht="17.25" customHeight="1">
      <c r="B45" s="1019"/>
      <c r="C45" s="1162"/>
      <c r="D45" s="145">
        <f>IF(ISBLANK(科目一覧!T34),"",科目一覧!T34)</f>
        <v>278</v>
      </c>
      <c r="E45" s="1118" t="str">
        <f>IF(ISBLANK(D45),"",VLOOKUP(D45,科目一覧!$I$69:$J$175,2,FALSE))</f>
        <v>長期前払費用</v>
      </c>
      <c r="F45" s="1119"/>
      <c r="G45" s="1137"/>
      <c r="H45" s="1138"/>
      <c r="I45" s="1170"/>
      <c r="J45" s="1171"/>
      <c r="K45" s="1171"/>
      <c r="L45" s="1171"/>
      <c r="M45" s="1172"/>
    </row>
    <row r="46" spans="2:13" ht="17.25" customHeight="1">
      <c r="B46" s="1019"/>
      <c r="C46" s="1162"/>
      <c r="D46" s="145">
        <f>IF(ISBLANK(科目一覧!T35),"",科目一覧!T35)</f>
        <v>276</v>
      </c>
      <c r="E46" s="1118" t="str">
        <f>IF(ISBLANK(D46),"",VLOOKUP(D46,科目一覧!$I$69:$J$175,2,FALSE))</f>
        <v>保険積立金</v>
      </c>
      <c r="F46" s="1119"/>
      <c r="G46" s="1137"/>
      <c r="H46" s="1138"/>
      <c r="I46" s="1170"/>
      <c r="J46" s="1171"/>
      <c r="K46" s="1171"/>
      <c r="L46" s="1171"/>
      <c r="M46" s="1172"/>
    </row>
    <row r="47" spans="2:13" ht="17.25" customHeight="1" thickBot="1">
      <c r="B47" s="1020"/>
      <c r="C47" s="1103"/>
      <c r="D47" s="279">
        <f>IF(ISBLANK(科目一覧!T36),"",科目一覧!T36)</f>
        <v>277</v>
      </c>
      <c r="E47" s="1128" t="str">
        <f>IF(ISBLANK(D47),"",VLOOKUP(D47,科目一覧!$I$69:$J$175,2,FALSE))</f>
        <v>リサイクル預託金</v>
      </c>
      <c r="F47" s="1129"/>
      <c r="G47" s="1139"/>
      <c r="H47" s="1140"/>
      <c r="I47" s="1173"/>
      <c r="J47" s="1174"/>
      <c r="K47" s="1174"/>
      <c r="L47" s="1174"/>
      <c r="M47" s="1175"/>
    </row>
    <row r="48" spans="2:13" ht="17.25" customHeight="1">
      <c r="B48" s="1156" t="s">
        <v>243</v>
      </c>
      <c r="C48" s="1157"/>
      <c r="D48" s="1157"/>
      <c r="E48" s="1157"/>
      <c r="F48" s="1158"/>
      <c r="G48" s="1154" t="e">
        <f>SUM(G18:H47)</f>
        <v>#REF!</v>
      </c>
      <c r="H48" s="1155"/>
      <c r="I48" s="1145" t="s">
        <v>244</v>
      </c>
      <c r="J48" s="1146"/>
      <c r="K48" s="1146"/>
      <c r="L48" s="1147"/>
      <c r="M48" s="483" t="e">
        <f>IF(SUM(M18:M41)=G48,SUM(M18:M41),"不突合 ！　")</f>
        <v>#REF!</v>
      </c>
    </row>
    <row r="49" spans="3:3" ht="6.75" customHeight="1"/>
    <row r="50" spans="3:3" ht="15" customHeight="1">
      <c r="C50" s="148" t="s">
        <v>465</v>
      </c>
    </row>
    <row r="51" spans="3:3" ht="15" customHeight="1">
      <c r="C51" s="148" t="s">
        <v>270</v>
      </c>
    </row>
    <row r="52" spans="3:3" ht="15" customHeight="1">
      <c r="C52" s="148" t="s">
        <v>261</v>
      </c>
    </row>
    <row r="53" spans="3:3" ht="15" customHeight="1">
      <c r="C53" s="148" t="s">
        <v>511</v>
      </c>
    </row>
  </sheetData>
  <sheetProtection password="CC51" sheet="1" objects="1" scenarios="1"/>
  <mergeCells count="81">
    <mergeCell ref="E33:F33"/>
    <mergeCell ref="E34:F34"/>
    <mergeCell ref="E35:F35"/>
    <mergeCell ref="G36:H36"/>
    <mergeCell ref="G37:H37"/>
    <mergeCell ref="E44:F44"/>
    <mergeCell ref="E45:F45"/>
    <mergeCell ref="E36:F36"/>
    <mergeCell ref="E37:F37"/>
    <mergeCell ref="E38:F38"/>
    <mergeCell ref="E39:F39"/>
    <mergeCell ref="E40:F40"/>
    <mergeCell ref="E41:F41"/>
    <mergeCell ref="E42:F42"/>
    <mergeCell ref="E43:F43"/>
    <mergeCell ref="G42:H42"/>
    <mergeCell ref="G33:H33"/>
    <mergeCell ref="I17:J17"/>
    <mergeCell ref="J18:J26"/>
    <mergeCell ref="J27:J31"/>
    <mergeCell ref="J32:J34"/>
    <mergeCell ref="J35:J36"/>
    <mergeCell ref="I18:I34"/>
    <mergeCell ref="J37:J40"/>
    <mergeCell ref="G34:H34"/>
    <mergeCell ref="G35:H35"/>
    <mergeCell ref="G22:H22"/>
    <mergeCell ref="G23:H23"/>
    <mergeCell ref="I42:M47"/>
    <mergeCell ref="G26:H26"/>
    <mergeCell ref="G27:H27"/>
    <mergeCell ref="I48:L48"/>
    <mergeCell ref="I35:I41"/>
    <mergeCell ref="C14:I14"/>
    <mergeCell ref="G48:H48"/>
    <mergeCell ref="B48:F48"/>
    <mergeCell ref="G43:H43"/>
    <mergeCell ref="G44:H44"/>
    <mergeCell ref="G45:H45"/>
    <mergeCell ref="G46:H46"/>
    <mergeCell ref="G47:H47"/>
    <mergeCell ref="G38:H38"/>
    <mergeCell ref="G39:H39"/>
    <mergeCell ref="G40:H40"/>
    <mergeCell ref="G41:H41"/>
    <mergeCell ref="B17:C17"/>
    <mergeCell ref="C43:C47"/>
    <mergeCell ref="G28:H28"/>
    <mergeCell ref="G19:H19"/>
    <mergeCell ref="G20:H20"/>
    <mergeCell ref="G21:H21"/>
    <mergeCell ref="G24:H24"/>
    <mergeCell ref="G25:H25"/>
    <mergeCell ref="G29:H29"/>
    <mergeCell ref="G30:H30"/>
    <mergeCell ref="G31:H31"/>
    <mergeCell ref="G32:H32"/>
    <mergeCell ref="E31:F31"/>
    <mergeCell ref="E32:F32"/>
    <mergeCell ref="E17:F17"/>
    <mergeCell ref="G17:H17"/>
    <mergeCell ref="E19:F19"/>
    <mergeCell ref="E20:F20"/>
    <mergeCell ref="E21:F21"/>
    <mergeCell ref="G18:H18"/>
    <mergeCell ref="B18:B47"/>
    <mergeCell ref="C39:C42"/>
    <mergeCell ref="E26:F26"/>
    <mergeCell ref="E27:F27"/>
    <mergeCell ref="E28:F28"/>
    <mergeCell ref="E29:F29"/>
    <mergeCell ref="E30:F30"/>
    <mergeCell ref="E24:F24"/>
    <mergeCell ref="E25:F25"/>
    <mergeCell ref="E18:F18"/>
    <mergeCell ref="E22:F22"/>
    <mergeCell ref="E23:F23"/>
    <mergeCell ref="C18:C31"/>
    <mergeCell ref="C32:C38"/>
    <mergeCell ref="E46:F46"/>
    <mergeCell ref="E47:F47"/>
  </mergeCells>
  <phoneticPr fontId="1"/>
  <pageMargins left="0.46" right="0.27559055118110237" top="0.47244094488188981" bottom="0.43307086614173229" header="0.31496062992125984" footer="0.31496062992125984"/>
  <pageSetup paperSize="9" scale="95" orientation="portrait" r:id="rId1"/>
  <drawing r:id="rId2"/>
</worksheet>
</file>

<file path=xl/worksheets/sheet4.xml><?xml version="1.0" encoding="utf-8"?>
<worksheet xmlns="http://schemas.openxmlformats.org/spreadsheetml/2006/main" xmlns:r="http://schemas.openxmlformats.org/officeDocument/2006/relationships">
  <sheetPr codeName="Sheet11">
    <tabColor rgb="FF00FF00"/>
  </sheetPr>
  <dimension ref="A1:T112"/>
  <sheetViews>
    <sheetView zoomScaleNormal="100" workbookViewId="0">
      <selection activeCell="F21" sqref="F21"/>
    </sheetView>
  </sheetViews>
  <sheetFormatPr defaultRowHeight="13.5"/>
  <cols>
    <col min="1" max="1" width="1.875" style="1" customWidth="1"/>
    <col min="2" max="2" width="6.375" style="3" customWidth="1"/>
    <col min="3" max="3" width="10.625" style="1" customWidth="1"/>
    <col min="4" max="4" width="5.625" style="5" customWidth="1"/>
    <col min="5" max="5" width="19.125" style="2" customWidth="1"/>
    <col min="6" max="8" width="12.625" style="1" customWidth="1"/>
    <col min="9" max="9" width="15.625" style="1" customWidth="1"/>
    <col min="10" max="10" width="1.625" style="1" customWidth="1"/>
    <col min="11" max="11" width="1.875" style="1" customWidth="1"/>
    <col min="12" max="12" width="6.375" style="3" customWidth="1"/>
    <col min="13" max="13" width="10.625" style="1" customWidth="1"/>
    <col min="14" max="14" width="5.625" style="5" customWidth="1"/>
    <col min="15" max="15" width="19.125" style="2" customWidth="1"/>
    <col min="16" max="18" width="12.625" style="1" customWidth="1"/>
    <col min="19" max="19" width="15.625" style="1" customWidth="1"/>
    <col min="20" max="20" width="1.625" style="1" customWidth="1"/>
    <col min="21" max="16384" width="9" style="1"/>
  </cols>
  <sheetData>
    <row r="1" spans="1:20">
      <c r="A1" s="187"/>
      <c r="B1" s="188"/>
      <c r="C1" s="187"/>
      <c r="D1" s="82"/>
      <c r="E1" s="189"/>
      <c r="F1" s="187"/>
      <c r="G1" s="187"/>
      <c r="H1" s="187"/>
      <c r="I1" s="187"/>
      <c r="J1" s="187"/>
      <c r="K1" s="187"/>
      <c r="T1" s="187"/>
    </row>
    <row r="2" spans="1:20" ht="21">
      <c r="A2" s="187"/>
      <c r="B2" s="190" t="s">
        <v>237</v>
      </c>
      <c r="C2" s="187"/>
      <c r="D2" s="82"/>
      <c r="E2" s="189"/>
      <c r="F2" s="191" t="str">
        <f>IF(ISBLANK(期首設定!F10),"( "&amp;"　"&amp;"月分"&amp;" )","( "&amp;IF(期首設定!$F$10+6&gt;12,期首設定!$F$10+6-12,期首設定!$F$10+6)&amp;"月分"&amp;" )")</f>
        <v>( 7月分 )</v>
      </c>
      <c r="G2" s="192"/>
      <c r="H2" s="193" t="s">
        <v>152</v>
      </c>
      <c r="I2" s="173" t="str">
        <f>IF(ISBLANK(期首設定!$C$14),"",期首設定!$C$14)</f>
        <v/>
      </c>
      <c r="J2" s="187"/>
      <c r="K2" s="187"/>
      <c r="L2" s="13" t="s">
        <v>389</v>
      </c>
      <c r="P2" s="161" t="str">
        <f>$F$2</f>
        <v>( 7月分 )</v>
      </c>
      <c r="Q2" s="11"/>
      <c r="R2" s="59" t="s">
        <v>152</v>
      </c>
      <c r="S2" s="174" t="str">
        <f>IF(ISBLANK(期首設定!$C$14),"",期首設定!$C$14)</f>
        <v/>
      </c>
      <c r="T2" s="187"/>
    </row>
    <row r="3" spans="1:20" ht="6" customHeight="1">
      <c r="A3" s="187"/>
      <c r="B3" s="188"/>
      <c r="C3" s="187"/>
      <c r="D3" s="82"/>
      <c r="E3" s="189"/>
      <c r="F3" s="187"/>
      <c r="G3" s="187"/>
      <c r="H3" s="187"/>
      <c r="I3" s="187"/>
      <c r="J3" s="187"/>
      <c r="K3" s="187"/>
      <c r="T3" s="187"/>
    </row>
    <row r="4" spans="1:20" ht="17.25" customHeight="1" thickBot="1">
      <c r="A4" s="187"/>
      <c r="B4" s="194" t="s">
        <v>0</v>
      </c>
      <c r="C4" s="195" t="s">
        <v>150</v>
      </c>
      <c r="D4" s="195" t="s">
        <v>151</v>
      </c>
      <c r="E4" s="196" t="s">
        <v>238</v>
      </c>
      <c r="F4" s="197" t="s">
        <v>520</v>
      </c>
      <c r="G4" s="195" t="s">
        <v>521</v>
      </c>
      <c r="H4" s="198" t="s">
        <v>239</v>
      </c>
      <c r="I4" s="199" t="s">
        <v>3</v>
      </c>
      <c r="J4" s="187"/>
      <c r="K4" s="187"/>
      <c r="L4" s="60" t="s">
        <v>0</v>
      </c>
      <c r="M4" s="61" t="s">
        <v>150</v>
      </c>
      <c r="N4" s="61" t="s">
        <v>151</v>
      </c>
      <c r="O4" s="66" t="s">
        <v>238</v>
      </c>
      <c r="P4" s="69" t="s">
        <v>520</v>
      </c>
      <c r="Q4" s="61" t="s">
        <v>521</v>
      </c>
      <c r="R4" s="62" t="s">
        <v>239</v>
      </c>
      <c r="S4" s="68" t="s">
        <v>3</v>
      </c>
      <c r="T4" s="187"/>
    </row>
    <row r="5" spans="1:20" ht="15.75" customHeight="1" thickTop="1">
      <c r="A5" s="187"/>
      <c r="B5" s="38"/>
      <c r="C5" s="175" t="str">
        <f>IF(ISBLANK(D5),"",VLOOKUP(D5,科目一覧!$I$69:$J$175,2,FALSE))</f>
        <v/>
      </c>
      <c r="D5" s="30"/>
      <c r="E5" s="285"/>
      <c r="F5" s="31"/>
      <c r="G5" s="32"/>
      <c r="H5" s="181" t="str">
        <f>IF(SUM(F5:G5)&lt;1,"",F110+F5-G5)</f>
        <v/>
      </c>
      <c r="I5" s="964"/>
      <c r="J5" s="187"/>
      <c r="K5" s="187"/>
      <c r="L5" s="63"/>
      <c r="M5" s="183" t="str">
        <f>IF(ISBLANK(N5),"",VLOOKUP(N5,科目一覧!$I$69:$J$175,2,FALSE))</f>
        <v/>
      </c>
      <c r="N5" s="64"/>
      <c r="O5" s="289"/>
      <c r="P5" s="70"/>
      <c r="Q5" s="65"/>
      <c r="R5" s="185" t="str">
        <f>IF(SUM(P5:Q5)&lt;1,"",P54+P5-Q5)</f>
        <v/>
      </c>
      <c r="S5" s="969"/>
      <c r="T5" s="187"/>
    </row>
    <row r="6" spans="1:20" ht="15.75" customHeight="1">
      <c r="A6" s="187"/>
      <c r="B6" s="39"/>
      <c r="C6" s="176" t="str">
        <f>IF(ISBLANK(D6),"",VLOOKUP(D6,科目一覧!$I$69:$J$175,2,FALSE))</f>
        <v/>
      </c>
      <c r="D6" s="33"/>
      <c r="E6" s="286"/>
      <c r="F6" s="34"/>
      <c r="G6" s="35"/>
      <c r="H6" s="179" t="str">
        <f>IF((F6+G6)&gt;0,H5+F6-G6,"")</f>
        <v/>
      </c>
      <c r="I6" s="965"/>
      <c r="J6" s="187"/>
      <c r="K6" s="187"/>
      <c r="L6" s="55"/>
      <c r="M6" s="184" t="str">
        <f>IF(ISBLANK(N6),"",VLOOKUP(N6,科目一覧!$I$69:$J$175,2,FALSE))</f>
        <v/>
      </c>
      <c r="N6" s="56"/>
      <c r="O6" s="290"/>
      <c r="P6" s="71"/>
      <c r="Q6" s="57"/>
      <c r="R6" s="186" t="str">
        <f>IF((P6+Q6)&gt;0,R5+P6-Q6,"")</f>
        <v/>
      </c>
      <c r="S6" s="970"/>
      <c r="T6" s="187"/>
    </row>
    <row r="7" spans="1:20" ht="15.75" customHeight="1">
      <c r="A7" s="187"/>
      <c r="B7" s="39"/>
      <c r="C7" s="176" t="str">
        <f>IF(ISBLANK(D7),"",VLOOKUP(D7,科目一覧!$I$69:$J$175,2,FALSE))</f>
        <v/>
      </c>
      <c r="D7" s="33"/>
      <c r="E7" s="286"/>
      <c r="F7" s="34"/>
      <c r="G7" s="35"/>
      <c r="H7" s="179" t="str">
        <f t="shared" ref="H7:H70" si="0">IF((F7+G7)&gt;0,H6+F7-G7,"")</f>
        <v/>
      </c>
      <c r="I7" s="965"/>
      <c r="J7" s="187"/>
      <c r="K7" s="187"/>
      <c r="L7" s="55"/>
      <c r="M7" s="184" t="str">
        <f>IF(ISBLANK(N7),"",VLOOKUP(N7,科目一覧!$I$69:$J$175,2,FALSE))</f>
        <v/>
      </c>
      <c r="N7" s="56"/>
      <c r="O7" s="290"/>
      <c r="P7" s="71"/>
      <c r="Q7" s="57"/>
      <c r="R7" s="186" t="str">
        <f t="shared" ref="R7:R53" si="1">IF((P7+Q7)&gt;0,R6+P7-Q7,"")</f>
        <v/>
      </c>
      <c r="S7" s="970"/>
      <c r="T7" s="187"/>
    </row>
    <row r="8" spans="1:20" ht="15.75" customHeight="1">
      <c r="A8" s="187"/>
      <c r="B8" s="39"/>
      <c r="C8" s="176" t="str">
        <f>IF(ISBLANK(D8),"",VLOOKUP(D8,科目一覧!$I$69:$J$175,2,FALSE))</f>
        <v/>
      </c>
      <c r="D8" s="33"/>
      <c r="E8" s="286"/>
      <c r="F8" s="34"/>
      <c r="G8" s="35"/>
      <c r="H8" s="179" t="str">
        <f t="shared" si="0"/>
        <v/>
      </c>
      <c r="I8" s="965"/>
      <c r="J8" s="187"/>
      <c r="K8" s="187"/>
      <c r="L8" s="55"/>
      <c r="M8" s="184" t="str">
        <f>IF(ISBLANK(N8),"",VLOOKUP(N8,科目一覧!$I$69:$J$175,2,FALSE))</f>
        <v/>
      </c>
      <c r="N8" s="56"/>
      <c r="O8" s="290"/>
      <c r="P8" s="71"/>
      <c r="Q8" s="57"/>
      <c r="R8" s="186" t="str">
        <f t="shared" si="1"/>
        <v/>
      </c>
      <c r="S8" s="970"/>
      <c r="T8" s="187"/>
    </row>
    <row r="9" spans="1:20" ht="15.75" customHeight="1">
      <c r="A9" s="187"/>
      <c r="B9" s="39"/>
      <c r="C9" s="176" t="str">
        <f>IF(ISBLANK(D9),"",VLOOKUP(D9,科目一覧!$I$69:$J$175,2,FALSE))</f>
        <v/>
      </c>
      <c r="D9" s="33"/>
      <c r="E9" s="286"/>
      <c r="F9" s="34"/>
      <c r="G9" s="35"/>
      <c r="H9" s="179" t="str">
        <f t="shared" si="0"/>
        <v/>
      </c>
      <c r="I9" s="965"/>
      <c r="J9" s="187"/>
      <c r="K9" s="187"/>
      <c r="L9" s="55"/>
      <c r="M9" s="184" t="str">
        <f>IF(ISBLANK(N9),"",VLOOKUP(N9,科目一覧!$I$69:$J$175,2,FALSE))</f>
        <v/>
      </c>
      <c r="N9" s="56"/>
      <c r="O9" s="290"/>
      <c r="P9" s="71"/>
      <c r="Q9" s="57"/>
      <c r="R9" s="186" t="str">
        <f t="shared" si="1"/>
        <v/>
      </c>
      <c r="S9" s="970"/>
      <c r="T9" s="187"/>
    </row>
    <row r="10" spans="1:20" ht="15.75" customHeight="1">
      <c r="A10" s="187"/>
      <c r="B10" s="39"/>
      <c r="C10" s="176" t="str">
        <f>IF(ISBLANK(D10),"",VLOOKUP(D10,科目一覧!$I$69:$J$175,2,FALSE))</f>
        <v/>
      </c>
      <c r="D10" s="33"/>
      <c r="E10" s="286"/>
      <c r="F10" s="34"/>
      <c r="G10" s="35"/>
      <c r="H10" s="179" t="str">
        <f t="shared" si="0"/>
        <v/>
      </c>
      <c r="I10" s="965"/>
      <c r="J10" s="187"/>
      <c r="K10" s="187"/>
      <c r="L10" s="55"/>
      <c r="M10" s="184" t="str">
        <f>IF(ISBLANK(N10),"",VLOOKUP(N10,科目一覧!$I$69:$J$175,2,FALSE))</f>
        <v/>
      </c>
      <c r="N10" s="56"/>
      <c r="O10" s="290"/>
      <c r="P10" s="71"/>
      <c r="Q10" s="57"/>
      <c r="R10" s="186" t="str">
        <f t="shared" si="1"/>
        <v/>
      </c>
      <c r="S10" s="970"/>
      <c r="T10" s="187"/>
    </row>
    <row r="11" spans="1:20" ht="15.75" customHeight="1">
      <c r="A11" s="187"/>
      <c r="B11" s="39"/>
      <c r="C11" s="176" t="str">
        <f>IF(ISBLANK(D11),"",VLOOKUP(D11,科目一覧!$I$69:$J$175,2,FALSE))</f>
        <v/>
      </c>
      <c r="D11" s="33"/>
      <c r="E11" s="286"/>
      <c r="F11" s="34"/>
      <c r="G11" s="35"/>
      <c r="H11" s="179" t="str">
        <f t="shared" si="0"/>
        <v/>
      </c>
      <c r="I11" s="965"/>
      <c r="J11" s="187"/>
      <c r="K11" s="187"/>
      <c r="L11" s="55"/>
      <c r="M11" s="184" t="str">
        <f>IF(ISBLANK(N11),"",VLOOKUP(N11,科目一覧!$I$69:$J$175,2,FALSE))</f>
        <v/>
      </c>
      <c r="N11" s="56"/>
      <c r="O11" s="290"/>
      <c r="P11" s="71"/>
      <c r="Q11" s="57"/>
      <c r="R11" s="186" t="str">
        <f t="shared" si="1"/>
        <v/>
      </c>
      <c r="S11" s="970"/>
      <c r="T11" s="187"/>
    </row>
    <row r="12" spans="1:20" ht="15.75" customHeight="1">
      <c r="A12" s="187"/>
      <c r="B12" s="39"/>
      <c r="C12" s="176" t="str">
        <f>IF(ISBLANK(D12),"",VLOOKUP(D12,科目一覧!$I$69:$J$175,2,FALSE))</f>
        <v/>
      </c>
      <c r="D12" s="33"/>
      <c r="E12" s="286"/>
      <c r="F12" s="34"/>
      <c r="G12" s="35"/>
      <c r="H12" s="179" t="str">
        <f t="shared" si="0"/>
        <v/>
      </c>
      <c r="I12" s="965"/>
      <c r="J12" s="187"/>
      <c r="K12" s="187"/>
      <c r="L12" s="55"/>
      <c r="M12" s="184" t="str">
        <f>IF(ISBLANK(N12),"",VLOOKUP(N12,科目一覧!$I$69:$J$175,2,FALSE))</f>
        <v/>
      </c>
      <c r="N12" s="56"/>
      <c r="O12" s="290"/>
      <c r="P12" s="71"/>
      <c r="Q12" s="57"/>
      <c r="R12" s="186" t="str">
        <f t="shared" si="1"/>
        <v/>
      </c>
      <c r="S12" s="970"/>
      <c r="T12" s="187"/>
    </row>
    <row r="13" spans="1:20" ht="15.75" customHeight="1">
      <c r="A13" s="187"/>
      <c r="B13" s="39"/>
      <c r="C13" s="176" t="str">
        <f>IF(ISBLANK(D13),"",VLOOKUP(D13,科目一覧!$I$69:$J$175,2,FALSE))</f>
        <v/>
      </c>
      <c r="D13" s="33"/>
      <c r="E13" s="286"/>
      <c r="F13" s="34"/>
      <c r="G13" s="35"/>
      <c r="H13" s="179" t="str">
        <f t="shared" si="0"/>
        <v/>
      </c>
      <c r="I13" s="965"/>
      <c r="J13" s="187"/>
      <c r="K13" s="187"/>
      <c r="L13" s="55"/>
      <c r="M13" s="184" t="str">
        <f>IF(ISBLANK(N13),"",VLOOKUP(N13,科目一覧!$I$69:$J$175,2,FALSE))</f>
        <v/>
      </c>
      <c r="N13" s="56"/>
      <c r="O13" s="290"/>
      <c r="P13" s="71"/>
      <c r="Q13" s="57"/>
      <c r="R13" s="186" t="str">
        <f t="shared" si="1"/>
        <v/>
      </c>
      <c r="S13" s="970"/>
      <c r="T13" s="187"/>
    </row>
    <row r="14" spans="1:20" ht="15.75" customHeight="1">
      <c r="A14" s="187"/>
      <c r="B14" s="39"/>
      <c r="C14" s="176" t="str">
        <f>IF(ISBLANK(D14),"",VLOOKUP(D14,科目一覧!$I$69:$J$175,2,FALSE))</f>
        <v/>
      </c>
      <c r="D14" s="33"/>
      <c r="E14" s="286"/>
      <c r="F14" s="34"/>
      <c r="G14" s="35"/>
      <c r="H14" s="179" t="str">
        <f t="shared" si="0"/>
        <v/>
      </c>
      <c r="I14" s="965"/>
      <c r="J14" s="187"/>
      <c r="K14" s="187"/>
      <c r="L14" s="55"/>
      <c r="M14" s="184" t="str">
        <f>IF(ISBLANK(N14),"",VLOOKUP(N14,科目一覧!$I$69:$J$175,2,FALSE))</f>
        <v/>
      </c>
      <c r="N14" s="56"/>
      <c r="O14" s="290"/>
      <c r="P14" s="71"/>
      <c r="Q14" s="57"/>
      <c r="R14" s="186" t="str">
        <f t="shared" si="1"/>
        <v/>
      </c>
      <c r="S14" s="970"/>
      <c r="T14" s="187"/>
    </row>
    <row r="15" spans="1:20" ht="15.75" customHeight="1">
      <c r="A15" s="187"/>
      <c r="B15" s="39"/>
      <c r="C15" s="176" t="str">
        <f>IF(ISBLANK(D15),"",VLOOKUP(D15,科目一覧!$I$69:$J$175,2,FALSE))</f>
        <v/>
      </c>
      <c r="D15" s="33"/>
      <c r="E15" s="286"/>
      <c r="F15" s="34"/>
      <c r="G15" s="35"/>
      <c r="H15" s="179" t="str">
        <f t="shared" si="0"/>
        <v/>
      </c>
      <c r="I15" s="965"/>
      <c r="J15" s="187"/>
      <c r="K15" s="187"/>
      <c r="L15" s="55"/>
      <c r="M15" s="184" t="str">
        <f>IF(ISBLANK(N15),"",VLOOKUP(N15,科目一覧!$I$69:$J$175,2,FALSE))</f>
        <v/>
      </c>
      <c r="N15" s="56"/>
      <c r="O15" s="290"/>
      <c r="P15" s="71"/>
      <c r="Q15" s="57"/>
      <c r="R15" s="186" t="str">
        <f t="shared" si="1"/>
        <v/>
      </c>
      <c r="S15" s="970"/>
      <c r="T15" s="187"/>
    </row>
    <row r="16" spans="1:20" ht="15.75" customHeight="1">
      <c r="A16" s="187"/>
      <c r="B16" s="39"/>
      <c r="C16" s="176" t="str">
        <f>IF(ISBLANK(D16),"",VLOOKUP(D16,科目一覧!$I$69:$J$175,2,FALSE))</f>
        <v/>
      </c>
      <c r="D16" s="33"/>
      <c r="E16" s="286"/>
      <c r="F16" s="34"/>
      <c r="G16" s="35"/>
      <c r="H16" s="179" t="str">
        <f t="shared" si="0"/>
        <v/>
      </c>
      <c r="I16" s="965"/>
      <c r="J16" s="187"/>
      <c r="K16" s="187"/>
      <c r="L16" s="55"/>
      <c r="M16" s="184" t="str">
        <f>IF(ISBLANK(N16),"",VLOOKUP(N16,科目一覧!$I$69:$J$175,2,FALSE))</f>
        <v/>
      </c>
      <c r="N16" s="56"/>
      <c r="O16" s="290"/>
      <c r="P16" s="71"/>
      <c r="Q16" s="57"/>
      <c r="R16" s="186" t="str">
        <f t="shared" si="1"/>
        <v/>
      </c>
      <c r="S16" s="970"/>
      <c r="T16" s="187"/>
    </row>
    <row r="17" spans="1:20" ht="15.75" customHeight="1">
      <c r="A17" s="187"/>
      <c r="B17" s="39"/>
      <c r="C17" s="176" t="str">
        <f>IF(ISBLANK(D17),"",VLOOKUP(D17,科目一覧!$I$69:$J$175,2,FALSE))</f>
        <v/>
      </c>
      <c r="D17" s="33"/>
      <c r="E17" s="286"/>
      <c r="F17" s="34"/>
      <c r="G17" s="35"/>
      <c r="H17" s="179" t="str">
        <f t="shared" si="0"/>
        <v/>
      </c>
      <c r="I17" s="965"/>
      <c r="J17" s="187"/>
      <c r="K17" s="187"/>
      <c r="L17" s="55"/>
      <c r="M17" s="184" t="str">
        <f>IF(ISBLANK(N17),"",VLOOKUP(N17,科目一覧!$I$69:$J$175,2,FALSE))</f>
        <v/>
      </c>
      <c r="N17" s="56"/>
      <c r="O17" s="290"/>
      <c r="P17" s="71"/>
      <c r="Q17" s="57"/>
      <c r="R17" s="186" t="str">
        <f t="shared" si="1"/>
        <v/>
      </c>
      <c r="S17" s="970"/>
      <c r="T17" s="187"/>
    </row>
    <row r="18" spans="1:20" ht="15.75" customHeight="1">
      <c r="A18" s="187"/>
      <c r="B18" s="39"/>
      <c r="C18" s="176" t="str">
        <f>IF(ISBLANK(D18),"",VLOOKUP(D18,科目一覧!$I$69:$J$175,2,FALSE))</f>
        <v/>
      </c>
      <c r="D18" s="33"/>
      <c r="E18" s="286"/>
      <c r="F18" s="34"/>
      <c r="G18" s="35"/>
      <c r="H18" s="179" t="str">
        <f t="shared" si="0"/>
        <v/>
      </c>
      <c r="I18" s="965"/>
      <c r="J18" s="187"/>
      <c r="K18" s="187"/>
      <c r="L18" s="55"/>
      <c r="M18" s="184" t="str">
        <f>IF(ISBLANK(N18),"",VLOOKUP(N18,科目一覧!$I$69:$J$175,2,FALSE))</f>
        <v/>
      </c>
      <c r="N18" s="56"/>
      <c r="O18" s="290"/>
      <c r="P18" s="71"/>
      <c r="Q18" s="57"/>
      <c r="R18" s="186" t="str">
        <f t="shared" si="1"/>
        <v/>
      </c>
      <c r="S18" s="970"/>
      <c r="T18" s="187"/>
    </row>
    <row r="19" spans="1:20" ht="15.75" customHeight="1">
      <c r="A19" s="187"/>
      <c r="B19" s="39"/>
      <c r="C19" s="176" t="str">
        <f>IF(ISBLANK(D19),"",VLOOKUP(D19,科目一覧!$I$69:$J$175,2,FALSE))</f>
        <v/>
      </c>
      <c r="D19" s="33"/>
      <c r="E19" s="286"/>
      <c r="F19" s="34"/>
      <c r="G19" s="35"/>
      <c r="H19" s="179" t="str">
        <f t="shared" si="0"/>
        <v/>
      </c>
      <c r="I19" s="965"/>
      <c r="J19" s="187"/>
      <c r="K19" s="187"/>
      <c r="L19" s="55"/>
      <c r="M19" s="184" t="str">
        <f>IF(ISBLANK(N19),"",VLOOKUP(N19,科目一覧!$I$69:$J$175,2,FALSE))</f>
        <v/>
      </c>
      <c r="N19" s="56"/>
      <c r="O19" s="290"/>
      <c r="P19" s="71"/>
      <c r="Q19" s="57"/>
      <c r="R19" s="186" t="str">
        <f t="shared" si="1"/>
        <v/>
      </c>
      <c r="S19" s="970"/>
      <c r="T19" s="187"/>
    </row>
    <row r="20" spans="1:20" ht="15.75" customHeight="1">
      <c r="A20" s="187"/>
      <c r="B20" s="39"/>
      <c r="C20" s="176" t="str">
        <f>IF(ISBLANK(D20),"",VLOOKUP(D20,科目一覧!$I$69:$J$175,2,FALSE))</f>
        <v/>
      </c>
      <c r="D20" s="33"/>
      <c r="E20" s="286"/>
      <c r="F20" s="34"/>
      <c r="G20" s="35"/>
      <c r="H20" s="179" t="str">
        <f t="shared" si="0"/>
        <v/>
      </c>
      <c r="I20" s="965"/>
      <c r="J20" s="187"/>
      <c r="K20" s="187"/>
      <c r="L20" s="55"/>
      <c r="M20" s="184" t="str">
        <f>IF(ISBLANK(N20),"",VLOOKUP(N20,科目一覧!$I$69:$J$175,2,FALSE))</f>
        <v/>
      </c>
      <c r="N20" s="56"/>
      <c r="O20" s="290"/>
      <c r="P20" s="71"/>
      <c r="Q20" s="57"/>
      <c r="R20" s="186" t="str">
        <f t="shared" si="1"/>
        <v/>
      </c>
      <c r="S20" s="970"/>
      <c r="T20" s="187"/>
    </row>
    <row r="21" spans="1:20" ht="15.75" customHeight="1">
      <c r="A21" s="187"/>
      <c r="B21" s="39"/>
      <c r="C21" s="176" t="str">
        <f>IF(ISBLANK(D21),"",VLOOKUP(D21,科目一覧!$I$69:$J$175,2,FALSE))</f>
        <v/>
      </c>
      <c r="D21" s="33"/>
      <c r="E21" s="286"/>
      <c r="F21" s="34"/>
      <c r="G21" s="35"/>
      <c r="H21" s="179" t="str">
        <f t="shared" si="0"/>
        <v/>
      </c>
      <c r="I21" s="965"/>
      <c r="J21" s="187"/>
      <c r="K21" s="187"/>
      <c r="L21" s="55"/>
      <c r="M21" s="184" t="str">
        <f>IF(ISBLANK(N21),"",VLOOKUP(N21,科目一覧!$I$69:$J$175,2,FALSE))</f>
        <v/>
      </c>
      <c r="N21" s="56"/>
      <c r="O21" s="290"/>
      <c r="P21" s="71"/>
      <c r="Q21" s="57"/>
      <c r="R21" s="186" t="str">
        <f t="shared" si="1"/>
        <v/>
      </c>
      <c r="S21" s="970"/>
      <c r="T21" s="187"/>
    </row>
    <row r="22" spans="1:20" ht="15.75" customHeight="1">
      <c r="A22" s="187"/>
      <c r="B22" s="39"/>
      <c r="C22" s="176" t="str">
        <f>IF(ISBLANK(D22),"",VLOOKUP(D22,科目一覧!$I$69:$J$175,2,FALSE))</f>
        <v/>
      </c>
      <c r="D22" s="33"/>
      <c r="E22" s="286"/>
      <c r="F22" s="34"/>
      <c r="G22" s="35"/>
      <c r="H22" s="179" t="str">
        <f t="shared" si="0"/>
        <v/>
      </c>
      <c r="I22" s="965"/>
      <c r="J22" s="187"/>
      <c r="K22" s="187"/>
      <c r="L22" s="55"/>
      <c r="M22" s="184" t="str">
        <f>IF(ISBLANK(N22),"",VLOOKUP(N22,科目一覧!$I$69:$J$175,2,FALSE))</f>
        <v/>
      </c>
      <c r="N22" s="56"/>
      <c r="O22" s="290"/>
      <c r="P22" s="71"/>
      <c r="Q22" s="57"/>
      <c r="R22" s="186" t="str">
        <f t="shared" si="1"/>
        <v/>
      </c>
      <c r="S22" s="970"/>
      <c r="T22" s="187"/>
    </row>
    <row r="23" spans="1:20" ht="15.75" customHeight="1">
      <c r="A23" s="187"/>
      <c r="B23" s="39"/>
      <c r="C23" s="176" t="str">
        <f>IF(ISBLANK(D23),"",VLOOKUP(D23,科目一覧!$I$69:$J$175,2,FALSE))</f>
        <v/>
      </c>
      <c r="D23" s="33"/>
      <c r="E23" s="286"/>
      <c r="F23" s="34"/>
      <c r="G23" s="35"/>
      <c r="H23" s="179" t="str">
        <f t="shared" si="0"/>
        <v/>
      </c>
      <c r="I23" s="965"/>
      <c r="J23" s="187"/>
      <c r="K23" s="187"/>
      <c r="L23" s="55"/>
      <c r="M23" s="184" t="str">
        <f>IF(ISBLANK(N23),"",VLOOKUP(N23,科目一覧!$I$69:$J$175,2,FALSE))</f>
        <v/>
      </c>
      <c r="N23" s="56"/>
      <c r="O23" s="67"/>
      <c r="P23" s="71"/>
      <c r="Q23" s="57"/>
      <c r="R23" s="186" t="str">
        <f t="shared" si="1"/>
        <v/>
      </c>
      <c r="S23" s="970"/>
      <c r="T23" s="187"/>
    </row>
    <row r="24" spans="1:20" ht="15.75" customHeight="1">
      <c r="A24" s="187"/>
      <c r="B24" s="39"/>
      <c r="C24" s="176" t="str">
        <f>IF(ISBLANK(D24),"",VLOOKUP(D24,科目一覧!$I$69:$J$175,2,FALSE))</f>
        <v/>
      </c>
      <c r="D24" s="33"/>
      <c r="E24" s="286"/>
      <c r="F24" s="34"/>
      <c r="G24" s="35"/>
      <c r="H24" s="179" t="str">
        <f t="shared" si="0"/>
        <v/>
      </c>
      <c r="I24" s="965"/>
      <c r="J24" s="187"/>
      <c r="K24" s="187"/>
      <c r="L24" s="55"/>
      <c r="M24" s="184" t="str">
        <f>IF(ISBLANK(N24),"",VLOOKUP(N24,科目一覧!$I$69:$J$175,2,FALSE))</f>
        <v/>
      </c>
      <c r="N24" s="56"/>
      <c r="O24" s="290"/>
      <c r="P24" s="71"/>
      <c r="Q24" s="57"/>
      <c r="R24" s="186" t="str">
        <f t="shared" si="1"/>
        <v/>
      </c>
      <c r="S24" s="970"/>
      <c r="T24" s="187"/>
    </row>
    <row r="25" spans="1:20" ht="15.75" customHeight="1">
      <c r="A25" s="187"/>
      <c r="B25" s="39"/>
      <c r="C25" s="176" t="str">
        <f>IF(ISBLANK(D25),"",VLOOKUP(D25,科目一覧!$I$69:$J$175,2,FALSE))</f>
        <v/>
      </c>
      <c r="D25" s="33"/>
      <c r="E25" s="286"/>
      <c r="F25" s="34"/>
      <c r="G25" s="35"/>
      <c r="H25" s="179" t="str">
        <f t="shared" si="0"/>
        <v/>
      </c>
      <c r="I25" s="965"/>
      <c r="J25" s="187"/>
      <c r="K25" s="187"/>
      <c r="L25" s="55"/>
      <c r="M25" s="184" t="str">
        <f>IF(ISBLANK(N25),"",VLOOKUP(N25,科目一覧!$I$69:$J$175,2,FALSE))</f>
        <v/>
      </c>
      <c r="N25" s="56"/>
      <c r="O25" s="290"/>
      <c r="P25" s="71"/>
      <c r="Q25" s="57"/>
      <c r="R25" s="186" t="str">
        <f t="shared" si="1"/>
        <v/>
      </c>
      <c r="S25" s="970"/>
      <c r="T25" s="187"/>
    </row>
    <row r="26" spans="1:20" ht="15.75" customHeight="1">
      <c r="A26" s="187"/>
      <c r="B26" s="39"/>
      <c r="C26" s="176" t="str">
        <f>IF(ISBLANK(D26),"",VLOOKUP(D26,科目一覧!$I$69:$J$175,2,FALSE))</f>
        <v/>
      </c>
      <c r="D26" s="33"/>
      <c r="E26" s="36"/>
      <c r="F26" s="34"/>
      <c r="G26" s="35"/>
      <c r="H26" s="179" t="str">
        <f t="shared" si="0"/>
        <v/>
      </c>
      <c r="I26" s="965"/>
      <c r="J26" s="187"/>
      <c r="K26" s="187"/>
      <c r="L26" s="55"/>
      <c r="M26" s="184" t="str">
        <f>IF(ISBLANK(N26),"",VLOOKUP(N26,科目一覧!$I$69:$J$175,2,FALSE))</f>
        <v/>
      </c>
      <c r="N26" s="56"/>
      <c r="O26" s="290"/>
      <c r="P26" s="71"/>
      <c r="Q26" s="57"/>
      <c r="R26" s="186" t="str">
        <f t="shared" si="1"/>
        <v/>
      </c>
      <c r="S26" s="970"/>
      <c r="T26" s="187"/>
    </row>
    <row r="27" spans="1:20" ht="15.75" customHeight="1">
      <c r="A27" s="187"/>
      <c r="B27" s="39"/>
      <c r="C27" s="176" t="str">
        <f>IF(ISBLANK(D27),"",VLOOKUP(D27,科目一覧!$I$69:$J$175,2,FALSE))</f>
        <v/>
      </c>
      <c r="D27" s="33"/>
      <c r="E27" s="36"/>
      <c r="F27" s="34"/>
      <c r="G27" s="35"/>
      <c r="H27" s="179" t="str">
        <f t="shared" si="0"/>
        <v/>
      </c>
      <c r="I27" s="965"/>
      <c r="J27" s="187"/>
      <c r="K27" s="187"/>
      <c r="L27" s="55"/>
      <c r="M27" s="184" t="str">
        <f>IF(ISBLANK(N27),"",VLOOKUP(N27,科目一覧!$I$69:$J$175,2,FALSE))</f>
        <v/>
      </c>
      <c r="N27" s="56"/>
      <c r="O27" s="290"/>
      <c r="P27" s="71"/>
      <c r="Q27" s="57"/>
      <c r="R27" s="186" t="str">
        <f t="shared" si="1"/>
        <v/>
      </c>
      <c r="S27" s="970"/>
      <c r="T27" s="187"/>
    </row>
    <row r="28" spans="1:20" ht="15.75" customHeight="1">
      <c r="A28" s="187"/>
      <c r="B28" s="39"/>
      <c r="C28" s="176" t="str">
        <f>IF(ISBLANK(D28),"",VLOOKUP(D28,科目一覧!$I$69:$J$175,2,FALSE))</f>
        <v/>
      </c>
      <c r="D28" s="33"/>
      <c r="E28" s="36"/>
      <c r="F28" s="34"/>
      <c r="G28" s="35"/>
      <c r="H28" s="179" t="str">
        <f t="shared" si="0"/>
        <v/>
      </c>
      <c r="I28" s="965"/>
      <c r="J28" s="187"/>
      <c r="K28" s="187"/>
      <c r="L28" s="55"/>
      <c r="M28" s="184" t="str">
        <f>IF(ISBLANK(N28),"",VLOOKUP(N28,科目一覧!$I$69:$J$175,2,FALSE))</f>
        <v/>
      </c>
      <c r="N28" s="56"/>
      <c r="O28" s="290"/>
      <c r="P28" s="71"/>
      <c r="Q28" s="57"/>
      <c r="R28" s="186" t="str">
        <f t="shared" si="1"/>
        <v/>
      </c>
      <c r="S28" s="970"/>
      <c r="T28" s="187"/>
    </row>
    <row r="29" spans="1:20" ht="15.75" customHeight="1">
      <c r="A29" s="187"/>
      <c r="B29" s="39"/>
      <c r="C29" s="176" t="str">
        <f>IF(ISBLANK(D29),"",VLOOKUP(D29,科目一覧!$I$69:$J$175,2,FALSE))</f>
        <v/>
      </c>
      <c r="D29" s="33"/>
      <c r="E29" s="36"/>
      <c r="F29" s="34"/>
      <c r="G29" s="35"/>
      <c r="H29" s="179" t="str">
        <f t="shared" si="0"/>
        <v/>
      </c>
      <c r="I29" s="965"/>
      <c r="J29" s="187"/>
      <c r="K29" s="187"/>
      <c r="L29" s="55"/>
      <c r="M29" s="184" t="str">
        <f>IF(ISBLANK(N29),"",VLOOKUP(N29,科目一覧!$I$69:$J$175,2,FALSE))</f>
        <v/>
      </c>
      <c r="N29" s="56"/>
      <c r="O29" s="290"/>
      <c r="P29" s="71"/>
      <c r="Q29" s="57"/>
      <c r="R29" s="186" t="str">
        <f t="shared" si="1"/>
        <v/>
      </c>
      <c r="S29" s="970"/>
      <c r="T29" s="187"/>
    </row>
    <row r="30" spans="1:20" ht="15.75" customHeight="1">
      <c r="A30" s="187"/>
      <c r="B30" s="39"/>
      <c r="C30" s="176" t="str">
        <f>IF(ISBLANK(D30),"",VLOOKUP(D30,科目一覧!$I$69:$J$175,2,FALSE))</f>
        <v/>
      </c>
      <c r="D30" s="33"/>
      <c r="E30" s="36"/>
      <c r="F30" s="34"/>
      <c r="G30" s="35"/>
      <c r="H30" s="179" t="str">
        <f t="shared" si="0"/>
        <v/>
      </c>
      <c r="I30" s="965"/>
      <c r="J30" s="187"/>
      <c r="K30" s="187"/>
      <c r="L30" s="55"/>
      <c r="M30" s="184" t="str">
        <f>IF(ISBLANK(N30),"",VLOOKUP(N30,科目一覧!$I$69:$J$175,2,FALSE))</f>
        <v/>
      </c>
      <c r="N30" s="56"/>
      <c r="O30" s="67"/>
      <c r="P30" s="71"/>
      <c r="Q30" s="57"/>
      <c r="R30" s="186" t="str">
        <f t="shared" si="1"/>
        <v/>
      </c>
      <c r="S30" s="970"/>
      <c r="T30" s="187"/>
    </row>
    <row r="31" spans="1:20" ht="15.75" customHeight="1">
      <c r="A31" s="187"/>
      <c r="B31" s="39"/>
      <c r="C31" s="176" t="str">
        <f>IF(ISBLANK(D31),"",VLOOKUP(D31,科目一覧!$I$69:$J$175,2,FALSE))</f>
        <v/>
      </c>
      <c r="D31" s="33"/>
      <c r="E31" s="36"/>
      <c r="F31" s="34"/>
      <c r="G31" s="35"/>
      <c r="H31" s="179" t="str">
        <f t="shared" si="0"/>
        <v/>
      </c>
      <c r="I31" s="965"/>
      <c r="J31" s="187"/>
      <c r="K31" s="187"/>
      <c r="L31" s="55"/>
      <c r="M31" s="184" t="str">
        <f>IF(ISBLANK(N31),"",VLOOKUP(N31,科目一覧!$I$69:$J$175,2,FALSE))</f>
        <v/>
      </c>
      <c r="N31" s="56"/>
      <c r="O31" s="67"/>
      <c r="P31" s="71"/>
      <c r="Q31" s="57"/>
      <c r="R31" s="186" t="str">
        <f t="shared" si="1"/>
        <v/>
      </c>
      <c r="S31" s="970"/>
      <c r="T31" s="187"/>
    </row>
    <row r="32" spans="1:20" ht="15.75" customHeight="1">
      <c r="A32" s="187"/>
      <c r="B32" s="39"/>
      <c r="C32" s="176" t="str">
        <f>IF(ISBLANK(D32),"",VLOOKUP(D32,科目一覧!$I$69:$J$175,2,FALSE))</f>
        <v/>
      </c>
      <c r="D32" s="33"/>
      <c r="E32" s="36"/>
      <c r="F32" s="34"/>
      <c r="G32" s="35"/>
      <c r="H32" s="179" t="str">
        <f t="shared" si="0"/>
        <v/>
      </c>
      <c r="I32" s="965"/>
      <c r="J32" s="187"/>
      <c r="K32" s="187"/>
      <c r="L32" s="55"/>
      <c r="M32" s="184" t="str">
        <f>IF(ISBLANK(N32),"",VLOOKUP(N32,科目一覧!$I$69:$J$175,2,FALSE))</f>
        <v/>
      </c>
      <c r="N32" s="56"/>
      <c r="O32" s="67"/>
      <c r="P32" s="71"/>
      <c r="Q32" s="57"/>
      <c r="R32" s="186" t="str">
        <f t="shared" si="1"/>
        <v/>
      </c>
      <c r="S32" s="970"/>
      <c r="T32" s="187"/>
    </row>
    <row r="33" spans="1:20" ht="15.75" customHeight="1">
      <c r="A33" s="187"/>
      <c r="B33" s="39"/>
      <c r="C33" s="176" t="str">
        <f>IF(ISBLANK(D33),"",VLOOKUP(D33,科目一覧!$I$69:$J$175,2,FALSE))</f>
        <v/>
      </c>
      <c r="D33" s="33"/>
      <c r="E33" s="36"/>
      <c r="F33" s="34"/>
      <c r="G33" s="35"/>
      <c r="H33" s="179" t="str">
        <f t="shared" si="0"/>
        <v/>
      </c>
      <c r="I33" s="965"/>
      <c r="J33" s="187"/>
      <c r="K33" s="187"/>
      <c r="L33" s="55"/>
      <c r="M33" s="184" t="str">
        <f>IF(ISBLANK(N33),"",VLOOKUP(N33,科目一覧!$I$69:$J$175,2,FALSE))</f>
        <v/>
      </c>
      <c r="N33" s="56"/>
      <c r="O33" s="67"/>
      <c r="P33" s="71"/>
      <c r="Q33" s="57"/>
      <c r="R33" s="186" t="str">
        <f t="shared" si="1"/>
        <v/>
      </c>
      <c r="S33" s="970"/>
      <c r="T33" s="187"/>
    </row>
    <row r="34" spans="1:20" ht="15.75" customHeight="1">
      <c r="A34" s="187"/>
      <c r="B34" s="39"/>
      <c r="C34" s="176" t="str">
        <f>IF(ISBLANK(D34),"",VLOOKUP(D34,科目一覧!$I$69:$J$175,2,FALSE))</f>
        <v/>
      </c>
      <c r="D34" s="33"/>
      <c r="E34" s="286"/>
      <c r="F34" s="34"/>
      <c r="G34" s="35"/>
      <c r="H34" s="179" t="str">
        <f t="shared" si="0"/>
        <v/>
      </c>
      <c r="I34" s="965"/>
      <c r="J34" s="187"/>
      <c r="K34" s="187"/>
      <c r="L34" s="55"/>
      <c r="M34" s="184" t="str">
        <f>IF(ISBLANK(N34),"",VLOOKUP(N34,科目一覧!$I$69:$J$175,2,FALSE))</f>
        <v/>
      </c>
      <c r="N34" s="56"/>
      <c r="O34" s="290"/>
      <c r="P34" s="71"/>
      <c r="Q34" s="57"/>
      <c r="R34" s="186" t="str">
        <f t="shared" si="1"/>
        <v/>
      </c>
      <c r="S34" s="970"/>
      <c r="T34" s="187"/>
    </row>
    <row r="35" spans="1:20" ht="15.75" customHeight="1">
      <c r="A35" s="187"/>
      <c r="B35" s="39"/>
      <c r="C35" s="176" t="str">
        <f>IF(ISBLANK(D35),"",VLOOKUP(D35,科目一覧!$I$69:$J$175,2,FALSE))</f>
        <v/>
      </c>
      <c r="D35" s="33"/>
      <c r="E35" s="286"/>
      <c r="F35" s="34"/>
      <c r="G35" s="35"/>
      <c r="H35" s="179" t="str">
        <f t="shared" si="0"/>
        <v/>
      </c>
      <c r="I35" s="965"/>
      <c r="J35" s="187"/>
      <c r="K35" s="187"/>
      <c r="L35" s="55"/>
      <c r="M35" s="184" t="str">
        <f>IF(ISBLANK(N35),"",VLOOKUP(N35,科目一覧!$I$69:$J$175,2,FALSE))</f>
        <v/>
      </c>
      <c r="N35" s="56"/>
      <c r="O35" s="290"/>
      <c r="P35" s="71"/>
      <c r="Q35" s="57"/>
      <c r="R35" s="186" t="str">
        <f t="shared" si="1"/>
        <v/>
      </c>
      <c r="S35" s="970"/>
      <c r="T35" s="187"/>
    </row>
    <row r="36" spans="1:20" ht="15.75" customHeight="1">
      <c r="A36" s="187"/>
      <c r="B36" s="39"/>
      <c r="C36" s="176" t="str">
        <f>IF(ISBLANK(D36),"",VLOOKUP(D36,科目一覧!$I$69:$J$175,2,FALSE))</f>
        <v/>
      </c>
      <c r="D36" s="33"/>
      <c r="E36" s="286"/>
      <c r="F36" s="34"/>
      <c r="G36" s="35"/>
      <c r="H36" s="179" t="str">
        <f t="shared" si="0"/>
        <v/>
      </c>
      <c r="I36" s="965"/>
      <c r="J36" s="187"/>
      <c r="K36" s="187"/>
      <c r="L36" s="55"/>
      <c r="M36" s="184" t="str">
        <f>IF(ISBLANK(N36),"",VLOOKUP(N36,科目一覧!$I$69:$J$175,2,FALSE))</f>
        <v/>
      </c>
      <c r="N36" s="56"/>
      <c r="O36" s="290"/>
      <c r="P36" s="71"/>
      <c r="Q36" s="57"/>
      <c r="R36" s="186" t="str">
        <f t="shared" si="1"/>
        <v/>
      </c>
      <c r="S36" s="970"/>
      <c r="T36" s="187"/>
    </row>
    <row r="37" spans="1:20" ht="15.75" customHeight="1">
      <c r="A37" s="187"/>
      <c r="B37" s="39"/>
      <c r="C37" s="176" t="str">
        <f>IF(ISBLANK(D37),"",VLOOKUP(D37,科目一覧!$I$69:$J$175,2,FALSE))</f>
        <v/>
      </c>
      <c r="D37" s="33"/>
      <c r="E37" s="286"/>
      <c r="F37" s="34"/>
      <c r="G37" s="35"/>
      <c r="H37" s="179" t="str">
        <f t="shared" si="0"/>
        <v/>
      </c>
      <c r="I37" s="965"/>
      <c r="J37" s="187"/>
      <c r="K37" s="187"/>
      <c r="L37" s="55"/>
      <c r="M37" s="184" t="str">
        <f>IF(ISBLANK(N37),"",VLOOKUP(N37,科目一覧!$I$69:$J$175,2,FALSE))</f>
        <v/>
      </c>
      <c r="N37" s="56"/>
      <c r="O37" s="290"/>
      <c r="P37" s="71"/>
      <c r="Q37" s="57"/>
      <c r="R37" s="186" t="str">
        <f t="shared" si="1"/>
        <v/>
      </c>
      <c r="S37" s="970"/>
      <c r="T37" s="187"/>
    </row>
    <row r="38" spans="1:20" ht="15.75" customHeight="1">
      <c r="A38" s="187"/>
      <c r="B38" s="39"/>
      <c r="C38" s="176" t="str">
        <f>IF(ISBLANK(D38),"",VLOOKUP(D38,科目一覧!$I$69:$J$175,2,FALSE))</f>
        <v/>
      </c>
      <c r="D38" s="33"/>
      <c r="E38" s="286"/>
      <c r="F38" s="34"/>
      <c r="G38" s="35"/>
      <c r="H38" s="179" t="str">
        <f t="shared" si="0"/>
        <v/>
      </c>
      <c r="I38" s="965"/>
      <c r="J38" s="187"/>
      <c r="K38" s="187"/>
      <c r="L38" s="55"/>
      <c r="M38" s="184" t="str">
        <f>IF(ISBLANK(N38),"",VLOOKUP(N38,科目一覧!$I$69:$J$175,2,FALSE))</f>
        <v/>
      </c>
      <c r="N38" s="56"/>
      <c r="O38" s="290"/>
      <c r="P38" s="71"/>
      <c r="Q38" s="57"/>
      <c r="R38" s="186" t="str">
        <f t="shared" si="1"/>
        <v/>
      </c>
      <c r="S38" s="970"/>
      <c r="T38" s="187"/>
    </row>
    <row r="39" spans="1:20" ht="15.75" customHeight="1">
      <c r="A39" s="187"/>
      <c r="B39" s="39"/>
      <c r="C39" s="176" t="str">
        <f>IF(ISBLANK(D39),"",VLOOKUP(D39,科目一覧!$I$69:$J$175,2,FALSE))</f>
        <v/>
      </c>
      <c r="D39" s="33"/>
      <c r="E39" s="286"/>
      <c r="F39" s="34"/>
      <c r="G39" s="35"/>
      <c r="H39" s="179" t="str">
        <f t="shared" si="0"/>
        <v/>
      </c>
      <c r="I39" s="965"/>
      <c r="J39" s="187"/>
      <c r="K39" s="187"/>
      <c r="L39" s="55"/>
      <c r="M39" s="184" t="str">
        <f>IF(ISBLANK(N39),"",VLOOKUP(N39,科目一覧!$I$69:$J$175,2,FALSE))</f>
        <v/>
      </c>
      <c r="N39" s="56"/>
      <c r="O39" s="290"/>
      <c r="P39" s="71"/>
      <c r="Q39" s="57"/>
      <c r="R39" s="186" t="str">
        <f t="shared" si="1"/>
        <v/>
      </c>
      <c r="S39" s="970"/>
      <c r="T39" s="187"/>
    </row>
    <row r="40" spans="1:20" ht="15.75" customHeight="1">
      <c r="A40" s="187"/>
      <c r="B40" s="39"/>
      <c r="C40" s="176" t="str">
        <f>IF(ISBLANK(D40),"",VLOOKUP(D40,科目一覧!$I$69:$J$175,2,FALSE))</f>
        <v/>
      </c>
      <c r="D40" s="33"/>
      <c r="E40" s="286"/>
      <c r="F40" s="34"/>
      <c r="G40" s="37"/>
      <c r="H40" s="179" t="str">
        <f t="shared" si="0"/>
        <v/>
      </c>
      <c r="I40" s="965"/>
      <c r="J40" s="187"/>
      <c r="K40" s="187"/>
      <c r="L40" s="55"/>
      <c r="M40" s="184" t="str">
        <f>IF(ISBLANK(N40),"",VLOOKUP(N40,科目一覧!$I$69:$J$175,2,FALSE))</f>
        <v/>
      </c>
      <c r="N40" s="56"/>
      <c r="O40" s="290"/>
      <c r="P40" s="71"/>
      <c r="Q40" s="58"/>
      <c r="R40" s="186" t="str">
        <f t="shared" si="1"/>
        <v/>
      </c>
      <c r="S40" s="970"/>
      <c r="T40" s="187"/>
    </row>
    <row r="41" spans="1:20" ht="15.75" customHeight="1">
      <c r="A41" s="187"/>
      <c r="B41" s="39"/>
      <c r="C41" s="176" t="str">
        <f>IF(ISBLANK(D41),"",VLOOKUP(D41,科目一覧!$I$69:$J$175,2,FALSE))</f>
        <v/>
      </c>
      <c r="D41" s="33"/>
      <c r="E41" s="286"/>
      <c r="F41" s="34"/>
      <c r="G41" s="37"/>
      <c r="H41" s="179" t="str">
        <f t="shared" si="0"/>
        <v/>
      </c>
      <c r="I41" s="965"/>
      <c r="J41" s="187"/>
      <c r="K41" s="187"/>
      <c r="L41" s="55"/>
      <c r="M41" s="184" t="str">
        <f>IF(ISBLANK(N41),"",VLOOKUP(N41,科目一覧!$I$69:$J$175,2,FALSE))</f>
        <v/>
      </c>
      <c r="N41" s="56"/>
      <c r="O41" s="290"/>
      <c r="P41" s="71"/>
      <c r="Q41" s="58"/>
      <c r="R41" s="186" t="str">
        <f t="shared" si="1"/>
        <v/>
      </c>
      <c r="S41" s="970"/>
      <c r="T41" s="187"/>
    </row>
    <row r="42" spans="1:20" ht="15.75" customHeight="1">
      <c r="A42" s="187"/>
      <c r="B42" s="39"/>
      <c r="C42" s="176" t="str">
        <f>IF(ISBLANK(D42),"",VLOOKUP(D42,科目一覧!$I$69:$J$175,2,FALSE))</f>
        <v/>
      </c>
      <c r="D42" s="33"/>
      <c r="E42" s="286"/>
      <c r="F42" s="34"/>
      <c r="G42" s="37"/>
      <c r="H42" s="179" t="str">
        <f t="shared" si="0"/>
        <v/>
      </c>
      <c r="I42" s="965"/>
      <c r="J42" s="187"/>
      <c r="K42" s="187"/>
      <c r="L42" s="55"/>
      <c r="M42" s="184" t="str">
        <f>IF(ISBLANK(N42),"",VLOOKUP(N42,科目一覧!$I$69:$J$175,2,FALSE))</f>
        <v/>
      </c>
      <c r="N42" s="56"/>
      <c r="O42" s="290"/>
      <c r="P42" s="71"/>
      <c r="Q42" s="58"/>
      <c r="R42" s="186" t="str">
        <f t="shared" si="1"/>
        <v/>
      </c>
      <c r="S42" s="970"/>
      <c r="T42" s="187"/>
    </row>
    <row r="43" spans="1:20" ht="15.75" customHeight="1">
      <c r="A43" s="187"/>
      <c r="B43" s="39"/>
      <c r="C43" s="176" t="str">
        <f>IF(ISBLANK(D43),"",VLOOKUP(D43,科目一覧!$I$69:$J$175,2,FALSE))</f>
        <v/>
      </c>
      <c r="D43" s="33"/>
      <c r="E43" s="286"/>
      <c r="F43" s="34"/>
      <c r="G43" s="35"/>
      <c r="H43" s="179" t="str">
        <f t="shared" si="0"/>
        <v/>
      </c>
      <c r="I43" s="967"/>
      <c r="J43" s="187"/>
      <c r="K43" s="187"/>
      <c r="L43" s="55"/>
      <c r="M43" s="184" t="str">
        <f>IF(ISBLANK(N43),"",VLOOKUP(N43,科目一覧!$I$69:$J$175,2,FALSE))</f>
        <v/>
      </c>
      <c r="N43" s="56"/>
      <c r="O43" s="290"/>
      <c r="P43" s="71"/>
      <c r="Q43" s="57"/>
      <c r="R43" s="186" t="str">
        <f t="shared" si="1"/>
        <v/>
      </c>
      <c r="S43" s="970"/>
      <c r="T43" s="187"/>
    </row>
    <row r="44" spans="1:20" ht="15.75" customHeight="1">
      <c r="A44" s="187"/>
      <c r="B44" s="39"/>
      <c r="C44" s="176" t="str">
        <f>IF(ISBLANK(D44),"",VLOOKUP(D44,科目一覧!$I$69:$J$175,2,FALSE))</f>
        <v/>
      </c>
      <c r="D44" s="33"/>
      <c r="E44" s="286"/>
      <c r="F44" s="34"/>
      <c r="G44" s="35"/>
      <c r="H44" s="179" t="str">
        <f t="shared" si="0"/>
        <v/>
      </c>
      <c r="I44" s="967"/>
      <c r="J44" s="187"/>
      <c r="K44" s="187"/>
      <c r="L44" s="55"/>
      <c r="M44" s="184" t="str">
        <f>IF(ISBLANK(N44),"",VLOOKUP(N44,科目一覧!$I$69:$J$175,2,FALSE))</f>
        <v/>
      </c>
      <c r="N44" s="56"/>
      <c r="O44" s="290"/>
      <c r="P44" s="71"/>
      <c r="Q44" s="57"/>
      <c r="R44" s="186" t="str">
        <f t="shared" si="1"/>
        <v/>
      </c>
      <c r="S44" s="971"/>
      <c r="T44" s="187"/>
    </row>
    <row r="45" spans="1:20" ht="15.75" customHeight="1">
      <c r="A45" s="187"/>
      <c r="B45" s="39"/>
      <c r="C45" s="176" t="str">
        <f>IF(ISBLANK(D45),"",VLOOKUP(D45,科目一覧!$I$69:$J$175,2,FALSE))</f>
        <v/>
      </c>
      <c r="D45" s="33"/>
      <c r="E45" s="286"/>
      <c r="F45" s="34"/>
      <c r="G45" s="35"/>
      <c r="H45" s="179" t="str">
        <f t="shared" si="0"/>
        <v/>
      </c>
      <c r="I45" s="967"/>
      <c r="J45" s="187"/>
      <c r="K45" s="187"/>
      <c r="L45" s="55"/>
      <c r="M45" s="184" t="str">
        <f>IF(ISBLANK(N45),"",VLOOKUP(N45,科目一覧!$I$69:$J$175,2,FALSE))</f>
        <v/>
      </c>
      <c r="N45" s="56"/>
      <c r="O45" s="290"/>
      <c r="P45" s="71"/>
      <c r="Q45" s="57"/>
      <c r="R45" s="186" t="str">
        <f t="shared" si="1"/>
        <v/>
      </c>
      <c r="S45" s="971"/>
      <c r="T45" s="187"/>
    </row>
    <row r="46" spans="1:20" ht="15.75" customHeight="1">
      <c r="A46" s="187"/>
      <c r="B46" s="39"/>
      <c r="C46" s="176" t="str">
        <f>IF(ISBLANK(D46),"",VLOOKUP(D46,科目一覧!$I$69:$J$175,2,FALSE))</f>
        <v/>
      </c>
      <c r="D46" s="33"/>
      <c r="E46" s="286"/>
      <c r="F46" s="34"/>
      <c r="G46" s="35"/>
      <c r="H46" s="179" t="str">
        <f t="shared" si="0"/>
        <v/>
      </c>
      <c r="I46" s="967"/>
      <c r="J46" s="187"/>
      <c r="K46" s="187"/>
      <c r="L46" s="55"/>
      <c r="M46" s="184" t="str">
        <f>IF(ISBLANK(N46),"",VLOOKUP(N46,科目一覧!$I$69:$J$175,2,FALSE))</f>
        <v/>
      </c>
      <c r="N46" s="56"/>
      <c r="O46" s="290"/>
      <c r="P46" s="71"/>
      <c r="Q46" s="57"/>
      <c r="R46" s="186" t="str">
        <f t="shared" si="1"/>
        <v/>
      </c>
      <c r="S46" s="971"/>
      <c r="T46" s="187"/>
    </row>
    <row r="47" spans="1:20" ht="15.75" customHeight="1">
      <c r="A47" s="187"/>
      <c r="B47" s="39"/>
      <c r="C47" s="176" t="str">
        <f>IF(ISBLANK(D47),"",VLOOKUP(D47,科目一覧!$I$69:$J$175,2,FALSE))</f>
        <v/>
      </c>
      <c r="D47" s="33"/>
      <c r="E47" s="286"/>
      <c r="F47" s="34"/>
      <c r="G47" s="35"/>
      <c r="H47" s="179" t="str">
        <f t="shared" si="0"/>
        <v/>
      </c>
      <c r="I47" s="967"/>
      <c r="J47" s="187"/>
      <c r="K47" s="187"/>
      <c r="L47" s="55"/>
      <c r="M47" s="184" t="str">
        <f>IF(ISBLANK(N47),"",VLOOKUP(N47,科目一覧!$I$69:$J$175,2,FALSE))</f>
        <v/>
      </c>
      <c r="N47" s="56"/>
      <c r="O47" s="290"/>
      <c r="P47" s="71"/>
      <c r="Q47" s="57"/>
      <c r="R47" s="186" t="str">
        <f t="shared" si="1"/>
        <v/>
      </c>
      <c r="S47" s="971"/>
      <c r="T47" s="187"/>
    </row>
    <row r="48" spans="1:20" ht="15.75" customHeight="1">
      <c r="A48" s="187"/>
      <c r="B48" s="39"/>
      <c r="C48" s="176" t="str">
        <f>IF(ISBLANK(D48),"",VLOOKUP(D48,科目一覧!$I$69:$J$175,2,FALSE))</f>
        <v/>
      </c>
      <c r="D48" s="33"/>
      <c r="E48" s="286"/>
      <c r="F48" s="34"/>
      <c r="G48" s="35"/>
      <c r="H48" s="179" t="str">
        <f t="shared" si="0"/>
        <v/>
      </c>
      <c r="I48" s="967"/>
      <c r="J48" s="187"/>
      <c r="K48" s="187"/>
      <c r="L48" s="55"/>
      <c r="M48" s="184" t="str">
        <f>IF(ISBLANK(N48),"",VLOOKUP(N48,科目一覧!$I$69:$J$175,2,FALSE))</f>
        <v/>
      </c>
      <c r="N48" s="56"/>
      <c r="O48" s="290"/>
      <c r="P48" s="71"/>
      <c r="Q48" s="57"/>
      <c r="R48" s="186" t="str">
        <f t="shared" si="1"/>
        <v/>
      </c>
      <c r="S48" s="971"/>
      <c r="T48" s="187"/>
    </row>
    <row r="49" spans="1:20" ht="15.75" customHeight="1">
      <c r="A49" s="187"/>
      <c r="B49" s="39"/>
      <c r="C49" s="176" t="str">
        <f>IF(ISBLANK(D49),"",VLOOKUP(D49,科目一覧!$I$69:$J$175,2,FALSE))</f>
        <v/>
      </c>
      <c r="D49" s="33"/>
      <c r="E49" s="286"/>
      <c r="F49" s="34"/>
      <c r="G49" s="35"/>
      <c r="H49" s="179" t="str">
        <f t="shared" si="0"/>
        <v/>
      </c>
      <c r="I49" s="967"/>
      <c r="J49" s="187"/>
      <c r="K49" s="187"/>
      <c r="L49" s="55"/>
      <c r="M49" s="184" t="str">
        <f>IF(ISBLANK(N49),"",VLOOKUP(N49,科目一覧!$I$69:$J$175,2,FALSE))</f>
        <v/>
      </c>
      <c r="N49" s="56"/>
      <c r="O49" s="290"/>
      <c r="P49" s="71"/>
      <c r="Q49" s="57"/>
      <c r="R49" s="186" t="str">
        <f t="shared" si="1"/>
        <v/>
      </c>
      <c r="S49" s="971"/>
      <c r="T49" s="187"/>
    </row>
    <row r="50" spans="1:20" ht="15.75" customHeight="1">
      <c r="A50" s="187"/>
      <c r="B50" s="39"/>
      <c r="C50" s="176" t="str">
        <f>IF(ISBLANK(D50),"",VLOOKUP(D50,科目一覧!$I$69:$J$175,2,FALSE))</f>
        <v/>
      </c>
      <c r="D50" s="33"/>
      <c r="E50" s="286"/>
      <c r="F50" s="34"/>
      <c r="G50" s="35"/>
      <c r="H50" s="179" t="str">
        <f t="shared" si="0"/>
        <v/>
      </c>
      <c r="I50" s="967"/>
      <c r="J50" s="187"/>
      <c r="K50" s="187"/>
      <c r="L50" s="55"/>
      <c r="M50" s="184" t="str">
        <f>IF(ISBLANK(N50),"",VLOOKUP(N50,科目一覧!$I$69:$J$175,2,FALSE))</f>
        <v/>
      </c>
      <c r="N50" s="56"/>
      <c r="O50" s="290"/>
      <c r="P50" s="71"/>
      <c r="Q50" s="57"/>
      <c r="R50" s="186" t="str">
        <f t="shared" si="1"/>
        <v/>
      </c>
      <c r="S50" s="971"/>
      <c r="T50" s="187"/>
    </row>
    <row r="51" spans="1:20" ht="15.75" customHeight="1">
      <c r="A51" s="187"/>
      <c r="B51" s="39"/>
      <c r="C51" s="176" t="str">
        <f>IF(ISBLANK(D51),"",VLOOKUP(D51,科目一覧!$I$69:$J$175,2,FALSE))</f>
        <v/>
      </c>
      <c r="D51" s="33"/>
      <c r="E51" s="286"/>
      <c r="F51" s="34"/>
      <c r="G51" s="35"/>
      <c r="H51" s="179" t="str">
        <f t="shared" si="0"/>
        <v/>
      </c>
      <c r="I51" s="967"/>
      <c r="J51" s="187"/>
      <c r="K51" s="187"/>
      <c r="L51" s="55"/>
      <c r="M51" s="184" t="str">
        <f>IF(ISBLANK(N51),"",VLOOKUP(N51,科目一覧!$I$69:$J$175,2,FALSE))</f>
        <v/>
      </c>
      <c r="N51" s="56"/>
      <c r="O51" s="290"/>
      <c r="P51" s="71"/>
      <c r="Q51" s="57"/>
      <c r="R51" s="186" t="str">
        <f t="shared" si="1"/>
        <v/>
      </c>
      <c r="S51" s="971"/>
      <c r="T51" s="187"/>
    </row>
    <row r="52" spans="1:20" ht="15.75" customHeight="1">
      <c r="A52" s="187"/>
      <c r="B52" s="39"/>
      <c r="C52" s="176" t="str">
        <f>IF(ISBLANK(D52),"",VLOOKUP(D52,科目一覧!$I$69:$J$175,2,FALSE))</f>
        <v/>
      </c>
      <c r="D52" s="33"/>
      <c r="E52" s="286"/>
      <c r="F52" s="34"/>
      <c r="G52" s="35"/>
      <c r="H52" s="179" t="str">
        <f t="shared" si="0"/>
        <v/>
      </c>
      <c r="I52" s="967"/>
      <c r="J52" s="187"/>
      <c r="K52" s="187"/>
      <c r="L52" s="55"/>
      <c r="M52" s="184" t="str">
        <f>IF(ISBLANK(N52),"",VLOOKUP(N52,科目一覧!$I$69:$J$175,2,FALSE))</f>
        <v/>
      </c>
      <c r="N52" s="56"/>
      <c r="O52" s="290"/>
      <c r="P52" s="71"/>
      <c r="Q52" s="57"/>
      <c r="R52" s="186" t="str">
        <f t="shared" si="1"/>
        <v/>
      </c>
      <c r="S52" s="971"/>
      <c r="T52" s="187"/>
    </row>
    <row r="53" spans="1:20" ht="15.75" customHeight="1">
      <c r="A53" s="187"/>
      <c r="B53" s="39"/>
      <c r="C53" s="176" t="str">
        <f>IF(ISBLANK(D53),"",VLOOKUP(D53,科目一覧!$I$69:$J$175,2,FALSE))</f>
        <v/>
      </c>
      <c r="D53" s="33"/>
      <c r="E53" s="286"/>
      <c r="F53" s="34"/>
      <c r="G53" s="35"/>
      <c r="H53" s="179" t="str">
        <f t="shared" si="0"/>
        <v/>
      </c>
      <c r="I53" s="967"/>
      <c r="J53" s="187"/>
      <c r="K53" s="187"/>
      <c r="L53" s="55"/>
      <c r="M53" s="184" t="str">
        <f>IF(ISBLANK(N53),"",VLOOKUP(N53,科目一覧!$I$69:$J$175,2,FALSE))</f>
        <v/>
      </c>
      <c r="N53" s="56"/>
      <c r="O53" s="290"/>
      <c r="P53" s="71"/>
      <c r="Q53" s="57"/>
      <c r="R53" s="186" t="str">
        <f t="shared" si="1"/>
        <v/>
      </c>
      <c r="S53" s="971"/>
      <c r="T53" s="187"/>
    </row>
    <row r="54" spans="1:20" ht="15.75" customHeight="1" thickBot="1">
      <c r="A54" s="187"/>
      <c r="B54" s="39"/>
      <c r="C54" s="176" t="str">
        <f>IF(ISBLANK(D54),"",VLOOKUP(D54,科目一覧!$I$69:$J$175,2,FALSE))</f>
        <v/>
      </c>
      <c r="D54" s="33"/>
      <c r="E54" s="286"/>
      <c r="F54" s="34"/>
      <c r="G54" s="35"/>
      <c r="H54" s="179" t="str">
        <f t="shared" si="0"/>
        <v/>
      </c>
      <c r="I54" s="967"/>
      <c r="J54" s="187"/>
      <c r="K54" s="187"/>
      <c r="L54" s="1186" t="s">
        <v>269</v>
      </c>
      <c r="M54" s="1187"/>
      <c r="N54" s="1187"/>
      <c r="O54" s="1188"/>
      <c r="P54" s="167" t="e">
        <f>#REF!</f>
        <v>#REF!</v>
      </c>
      <c r="Q54" s="168" t="s">
        <v>28</v>
      </c>
      <c r="R54" s="169" t="s">
        <v>28</v>
      </c>
      <c r="S54" s="213"/>
      <c r="T54" s="187"/>
    </row>
    <row r="55" spans="1:20" ht="15.75" customHeight="1" thickTop="1">
      <c r="A55" s="187"/>
      <c r="B55" s="40"/>
      <c r="C55" s="177" t="str">
        <f>IF(ISBLANK(D55),"",VLOOKUP(D55,科目一覧!$I$69:$J$175,2,FALSE))</f>
        <v/>
      </c>
      <c r="D55" s="48"/>
      <c r="E55" s="287"/>
      <c r="F55" s="49"/>
      <c r="G55" s="50"/>
      <c r="H55" s="182" t="str">
        <f t="shared" si="0"/>
        <v/>
      </c>
      <c r="I55" s="966"/>
      <c r="J55" s="187"/>
      <c r="K55" s="187"/>
      <c r="L55" s="1183" t="s">
        <v>522</v>
      </c>
      <c r="M55" s="1184"/>
      <c r="N55" s="1184"/>
      <c r="O55" s="1185"/>
      <c r="P55" s="170">
        <f>SUM(P5:P53)</f>
        <v>0</v>
      </c>
      <c r="Q55" s="171">
        <f>SUM(Q5:Q53)</f>
        <v>0</v>
      </c>
      <c r="R55" s="172" t="e">
        <f>SUM(P54:P55)-Q55</f>
        <v>#REF!</v>
      </c>
      <c r="S55" s="214"/>
      <c r="T55" s="187"/>
    </row>
    <row r="56" spans="1:20" ht="6" customHeight="1">
      <c r="A56" s="187"/>
      <c r="B56" s="200"/>
      <c r="C56" s="203"/>
      <c r="D56" s="78"/>
      <c r="E56" s="201"/>
      <c r="F56" s="202"/>
      <c r="G56" s="202"/>
      <c r="H56" s="202"/>
      <c r="I56" s="201"/>
      <c r="J56" s="187"/>
      <c r="K56" s="187"/>
      <c r="L56" s="51"/>
      <c r="M56" s="72"/>
      <c r="N56" s="52"/>
      <c r="O56" s="53"/>
      <c r="P56" s="54"/>
      <c r="Q56" s="54"/>
      <c r="R56" s="4"/>
      <c r="S56" s="53"/>
      <c r="T56" s="187"/>
    </row>
    <row r="57" spans="1:20">
      <c r="A57" s="187"/>
      <c r="B57" s="188"/>
      <c r="C57" s="187"/>
      <c r="D57" s="82"/>
      <c r="E57" s="189"/>
      <c r="F57" s="187"/>
      <c r="G57" s="187"/>
      <c r="H57" s="187"/>
      <c r="I57" s="187"/>
      <c r="J57" s="187"/>
      <c r="K57" s="187"/>
      <c r="T57" s="187"/>
    </row>
    <row r="58" spans="1:20" ht="21">
      <c r="A58" s="187"/>
      <c r="B58" s="190" t="s">
        <v>237</v>
      </c>
      <c r="C58" s="187"/>
      <c r="D58" s="82"/>
      <c r="E58" s="189"/>
      <c r="F58" s="191" t="str">
        <f>$F$2</f>
        <v>( 7月分 )</v>
      </c>
      <c r="G58" s="192"/>
      <c r="H58" s="193" t="s">
        <v>152</v>
      </c>
      <c r="I58" s="173" t="str">
        <f>IF(ISBLANK(期首設定!$C$14),"",期首設定!$C$14)</f>
        <v/>
      </c>
      <c r="J58" s="187"/>
      <c r="K58" s="187"/>
      <c r="L58" s="13" t="s">
        <v>390</v>
      </c>
      <c r="P58" s="161" t="str">
        <f>$F$2</f>
        <v>( 7月分 )</v>
      </c>
      <c r="Q58" s="11"/>
      <c r="R58" s="59" t="s">
        <v>152</v>
      </c>
      <c r="S58" s="174" t="str">
        <f>IF(ISBLANK(期首設定!$C$14),"",期首設定!$C$14)</f>
        <v/>
      </c>
      <c r="T58" s="187"/>
    </row>
    <row r="59" spans="1:20" ht="6" customHeight="1">
      <c r="A59" s="187"/>
      <c r="B59" s="188"/>
      <c r="C59" s="187"/>
      <c r="D59" s="82"/>
      <c r="E59" s="189"/>
      <c r="F59" s="187"/>
      <c r="G59" s="187"/>
      <c r="H59" s="187"/>
      <c r="I59" s="187"/>
      <c r="J59" s="187"/>
      <c r="K59" s="187"/>
      <c r="T59" s="187"/>
    </row>
    <row r="60" spans="1:20" ht="17.25" customHeight="1" thickBot="1">
      <c r="A60" s="187"/>
      <c r="B60" s="194" t="s">
        <v>0</v>
      </c>
      <c r="C60" s="195" t="s">
        <v>150</v>
      </c>
      <c r="D60" s="195" t="s">
        <v>151</v>
      </c>
      <c r="E60" s="196" t="s">
        <v>238</v>
      </c>
      <c r="F60" s="197" t="s">
        <v>520</v>
      </c>
      <c r="G60" s="195" t="s">
        <v>521</v>
      </c>
      <c r="H60" s="198" t="s">
        <v>239</v>
      </c>
      <c r="I60" s="199" t="s">
        <v>3</v>
      </c>
      <c r="J60" s="187"/>
      <c r="K60" s="187"/>
      <c r="L60" s="60" t="s">
        <v>0</v>
      </c>
      <c r="M60" s="61" t="s">
        <v>150</v>
      </c>
      <c r="N60" s="61" t="s">
        <v>151</v>
      </c>
      <c r="O60" s="66" t="s">
        <v>238</v>
      </c>
      <c r="P60" s="69" t="s">
        <v>520</v>
      </c>
      <c r="Q60" s="61" t="s">
        <v>521</v>
      </c>
      <c r="R60" s="62" t="s">
        <v>239</v>
      </c>
      <c r="S60" s="68" t="s">
        <v>3</v>
      </c>
      <c r="T60" s="187"/>
    </row>
    <row r="61" spans="1:20" ht="15.75" customHeight="1" thickTop="1">
      <c r="A61" s="187"/>
      <c r="B61" s="39"/>
      <c r="C61" s="176" t="str">
        <f>IF(ISBLANK(D61),"",VLOOKUP(D61,科目一覧!$I$69:$J$175,2,FALSE))</f>
        <v/>
      </c>
      <c r="D61" s="33"/>
      <c r="E61" s="286"/>
      <c r="F61" s="34"/>
      <c r="G61" s="35"/>
      <c r="H61" s="179" t="str">
        <f>IF((F61+G61)&gt;0,H55+F61-G61,"")</f>
        <v/>
      </c>
      <c r="I61" s="967"/>
      <c r="J61" s="187"/>
      <c r="K61" s="187"/>
      <c r="L61" s="63"/>
      <c r="M61" s="183" t="str">
        <f>IF(ISBLANK(N61),"",VLOOKUP(N61,科目一覧!$I$69:$J$175,2,FALSE))</f>
        <v/>
      </c>
      <c r="N61" s="64"/>
      <c r="O61" s="289"/>
      <c r="P61" s="70"/>
      <c r="Q61" s="65"/>
      <c r="R61" s="185" t="str">
        <f>IF(SUM(P61:Q61)&lt;1,"",P81+P61-Q61)</f>
        <v/>
      </c>
      <c r="S61" s="969"/>
      <c r="T61" s="187"/>
    </row>
    <row r="62" spans="1:20" ht="15.75" customHeight="1">
      <c r="A62" s="187"/>
      <c r="B62" s="39"/>
      <c r="C62" s="176" t="str">
        <f>IF(ISBLANK(D62),"",VLOOKUP(D62,科目一覧!$I$69:$J$175,2,FALSE))</f>
        <v/>
      </c>
      <c r="D62" s="33"/>
      <c r="E62" s="286"/>
      <c r="F62" s="34"/>
      <c r="G62" s="35"/>
      <c r="H62" s="179" t="str">
        <f t="shared" si="0"/>
        <v/>
      </c>
      <c r="I62" s="967"/>
      <c r="J62" s="187"/>
      <c r="K62" s="187"/>
      <c r="L62" s="55"/>
      <c r="M62" s="184" t="str">
        <f>IF(ISBLANK(N62),"",VLOOKUP(N62,科目一覧!$I$69:$J$175,2,FALSE))</f>
        <v/>
      </c>
      <c r="N62" s="56"/>
      <c r="O62" s="290"/>
      <c r="P62" s="71"/>
      <c r="Q62" s="57"/>
      <c r="R62" s="186" t="str">
        <f>IF((P62+Q62)&gt;0,R61+P62-Q62,"")</f>
        <v/>
      </c>
      <c r="S62" s="970"/>
      <c r="T62" s="187"/>
    </row>
    <row r="63" spans="1:20" ht="15.75" customHeight="1">
      <c r="A63" s="187"/>
      <c r="B63" s="39"/>
      <c r="C63" s="176" t="str">
        <f>IF(ISBLANK(D63),"",VLOOKUP(D63,科目一覧!$I$69:$J$175,2,FALSE))</f>
        <v/>
      </c>
      <c r="D63" s="33"/>
      <c r="E63" s="286"/>
      <c r="F63" s="34"/>
      <c r="G63" s="35"/>
      <c r="H63" s="179" t="str">
        <f t="shared" si="0"/>
        <v/>
      </c>
      <c r="I63" s="967"/>
      <c r="J63" s="187"/>
      <c r="K63" s="187"/>
      <c r="L63" s="55"/>
      <c r="M63" s="184" t="str">
        <f>IF(ISBLANK(N63),"",VLOOKUP(N63,科目一覧!$I$69:$J$175,2,FALSE))</f>
        <v/>
      </c>
      <c r="N63" s="56"/>
      <c r="O63" s="290"/>
      <c r="P63" s="71"/>
      <c r="Q63" s="57"/>
      <c r="R63" s="186" t="str">
        <f t="shared" ref="R63:R80" si="2">IF((P63+Q63)&gt;0,R62+P63-Q63,"")</f>
        <v/>
      </c>
      <c r="S63" s="970"/>
      <c r="T63" s="187"/>
    </row>
    <row r="64" spans="1:20" ht="15.75" customHeight="1">
      <c r="A64" s="187"/>
      <c r="B64" s="39"/>
      <c r="C64" s="176" t="str">
        <f>IF(ISBLANK(D64),"",VLOOKUP(D64,科目一覧!$I$69:$J$175,2,FALSE))</f>
        <v/>
      </c>
      <c r="D64" s="33"/>
      <c r="E64" s="286"/>
      <c r="F64" s="34"/>
      <c r="G64" s="35"/>
      <c r="H64" s="179" t="str">
        <f t="shared" si="0"/>
        <v/>
      </c>
      <c r="I64" s="967"/>
      <c r="J64" s="187"/>
      <c r="K64" s="187"/>
      <c r="L64" s="55"/>
      <c r="M64" s="184" t="str">
        <f>IF(ISBLANK(N64),"",VLOOKUP(N64,科目一覧!$I$69:$J$175,2,FALSE))</f>
        <v/>
      </c>
      <c r="N64" s="56"/>
      <c r="O64" s="290"/>
      <c r="P64" s="71"/>
      <c r="Q64" s="57"/>
      <c r="R64" s="186" t="str">
        <f t="shared" si="2"/>
        <v/>
      </c>
      <c r="S64" s="970"/>
      <c r="T64" s="187"/>
    </row>
    <row r="65" spans="1:20" ht="15.75" customHeight="1">
      <c r="A65" s="187"/>
      <c r="B65" s="39"/>
      <c r="C65" s="176" t="str">
        <f>IF(ISBLANK(D65),"",VLOOKUP(D65,科目一覧!$I$69:$J$175,2,FALSE))</f>
        <v/>
      </c>
      <c r="D65" s="33"/>
      <c r="E65" s="286"/>
      <c r="F65" s="34"/>
      <c r="G65" s="35"/>
      <c r="H65" s="179" t="str">
        <f t="shared" si="0"/>
        <v/>
      </c>
      <c r="I65" s="967"/>
      <c r="J65" s="187"/>
      <c r="K65" s="187"/>
      <c r="L65" s="55"/>
      <c r="M65" s="184" t="str">
        <f>IF(ISBLANK(N65),"",VLOOKUP(N65,科目一覧!$I$69:$J$175,2,FALSE))</f>
        <v/>
      </c>
      <c r="N65" s="56"/>
      <c r="O65" s="290"/>
      <c r="P65" s="71"/>
      <c r="Q65" s="57"/>
      <c r="R65" s="186" t="str">
        <f t="shared" si="2"/>
        <v/>
      </c>
      <c r="S65" s="970"/>
      <c r="T65" s="187"/>
    </row>
    <row r="66" spans="1:20" ht="15.75" customHeight="1">
      <c r="A66" s="187"/>
      <c r="B66" s="39"/>
      <c r="C66" s="176" t="str">
        <f>IF(ISBLANK(D66),"",VLOOKUP(D66,科目一覧!$I$69:$J$175,2,FALSE))</f>
        <v/>
      </c>
      <c r="D66" s="33"/>
      <c r="E66" s="286"/>
      <c r="F66" s="34"/>
      <c r="G66" s="35"/>
      <c r="H66" s="179" t="str">
        <f t="shared" si="0"/>
        <v/>
      </c>
      <c r="I66" s="967"/>
      <c r="J66" s="187"/>
      <c r="K66" s="187"/>
      <c r="L66" s="55"/>
      <c r="M66" s="184" t="str">
        <f>IF(ISBLANK(N66),"",VLOOKUP(N66,科目一覧!$I$69:$J$175,2,FALSE))</f>
        <v/>
      </c>
      <c r="N66" s="56"/>
      <c r="O66" s="290"/>
      <c r="P66" s="71"/>
      <c r="Q66" s="57"/>
      <c r="R66" s="186" t="str">
        <f t="shared" si="2"/>
        <v/>
      </c>
      <c r="S66" s="970"/>
      <c r="T66" s="187"/>
    </row>
    <row r="67" spans="1:20" ht="15.75" customHeight="1">
      <c r="A67" s="187"/>
      <c r="B67" s="39"/>
      <c r="C67" s="176" t="str">
        <f>IF(ISBLANK(D67),"",VLOOKUP(D67,科目一覧!$I$69:$J$175,2,FALSE))</f>
        <v/>
      </c>
      <c r="D67" s="33"/>
      <c r="E67" s="286"/>
      <c r="F67" s="34"/>
      <c r="G67" s="35"/>
      <c r="H67" s="179" t="str">
        <f t="shared" si="0"/>
        <v/>
      </c>
      <c r="I67" s="967"/>
      <c r="J67" s="187"/>
      <c r="K67" s="187"/>
      <c r="L67" s="55"/>
      <c r="M67" s="184" t="str">
        <f>IF(ISBLANK(N67),"",VLOOKUP(N67,科目一覧!$I$69:$J$175,2,FALSE))</f>
        <v/>
      </c>
      <c r="N67" s="56"/>
      <c r="O67" s="290"/>
      <c r="P67" s="71"/>
      <c r="Q67" s="57"/>
      <c r="R67" s="186" t="str">
        <f t="shared" si="2"/>
        <v/>
      </c>
      <c r="S67" s="970"/>
      <c r="T67" s="187"/>
    </row>
    <row r="68" spans="1:20" ht="15.75" customHeight="1">
      <c r="A68" s="187"/>
      <c r="B68" s="39"/>
      <c r="C68" s="176" t="str">
        <f>IF(ISBLANK(D68),"",VLOOKUP(D68,科目一覧!$I$69:$J$175,2,FALSE))</f>
        <v/>
      </c>
      <c r="D68" s="33"/>
      <c r="E68" s="286"/>
      <c r="F68" s="34"/>
      <c r="G68" s="35"/>
      <c r="H68" s="179" t="str">
        <f t="shared" si="0"/>
        <v/>
      </c>
      <c r="I68" s="965"/>
      <c r="J68" s="187"/>
      <c r="K68" s="187"/>
      <c r="L68" s="55"/>
      <c r="M68" s="184" t="str">
        <f>IF(ISBLANK(N68),"",VLOOKUP(N68,科目一覧!$I$69:$J$175,2,FALSE))</f>
        <v/>
      </c>
      <c r="N68" s="56"/>
      <c r="O68" s="290"/>
      <c r="P68" s="71"/>
      <c r="Q68" s="57"/>
      <c r="R68" s="186" t="str">
        <f t="shared" si="2"/>
        <v/>
      </c>
      <c r="S68" s="970"/>
      <c r="T68" s="187"/>
    </row>
    <row r="69" spans="1:20" ht="15.75" customHeight="1">
      <c r="A69" s="187"/>
      <c r="B69" s="39"/>
      <c r="C69" s="176" t="str">
        <f>IF(ISBLANK(D69),"",VLOOKUP(D69,科目一覧!$I$69:$J$175,2,FALSE))</f>
        <v/>
      </c>
      <c r="D69" s="33"/>
      <c r="E69" s="286"/>
      <c r="F69" s="34"/>
      <c r="G69" s="35"/>
      <c r="H69" s="179" t="str">
        <f t="shared" si="0"/>
        <v/>
      </c>
      <c r="I69" s="965"/>
      <c r="J69" s="187"/>
      <c r="K69" s="187"/>
      <c r="L69" s="55"/>
      <c r="M69" s="184" t="str">
        <f>IF(ISBLANK(N69),"",VLOOKUP(N69,科目一覧!$I$69:$J$175,2,FALSE))</f>
        <v/>
      </c>
      <c r="N69" s="56"/>
      <c r="O69" s="290"/>
      <c r="P69" s="71"/>
      <c r="Q69" s="57"/>
      <c r="R69" s="186" t="str">
        <f t="shared" si="2"/>
        <v/>
      </c>
      <c r="S69" s="970"/>
      <c r="T69" s="187"/>
    </row>
    <row r="70" spans="1:20" ht="15.75" customHeight="1">
      <c r="A70" s="187"/>
      <c r="B70" s="39"/>
      <c r="C70" s="176" t="str">
        <f>IF(ISBLANK(D70),"",VLOOKUP(D70,科目一覧!$I$69:$J$175,2,FALSE))</f>
        <v/>
      </c>
      <c r="D70" s="33"/>
      <c r="E70" s="286"/>
      <c r="F70" s="34"/>
      <c r="G70" s="35"/>
      <c r="H70" s="179" t="str">
        <f t="shared" si="0"/>
        <v/>
      </c>
      <c r="I70" s="965"/>
      <c r="J70" s="187"/>
      <c r="K70" s="187"/>
      <c r="L70" s="55"/>
      <c r="M70" s="184" t="str">
        <f>IF(ISBLANK(N70),"",VLOOKUP(N70,科目一覧!$I$69:$J$175,2,FALSE))</f>
        <v/>
      </c>
      <c r="N70" s="56"/>
      <c r="O70" s="290"/>
      <c r="P70" s="71"/>
      <c r="Q70" s="57"/>
      <c r="R70" s="186" t="str">
        <f t="shared" si="2"/>
        <v/>
      </c>
      <c r="S70" s="970"/>
      <c r="T70" s="187"/>
    </row>
    <row r="71" spans="1:20" ht="15.75" customHeight="1">
      <c r="A71" s="187"/>
      <c r="B71" s="39"/>
      <c r="C71" s="176" t="str">
        <f>IF(ISBLANK(D71),"",VLOOKUP(D71,科目一覧!$I$69:$J$175,2,FALSE))</f>
        <v/>
      </c>
      <c r="D71" s="33"/>
      <c r="E71" s="286"/>
      <c r="F71" s="34"/>
      <c r="G71" s="35"/>
      <c r="H71" s="179" t="str">
        <f t="shared" ref="H71:H109" si="3">IF((F71+G71)&gt;0,H70+F71-G71,"")</f>
        <v/>
      </c>
      <c r="I71" s="965"/>
      <c r="J71" s="187"/>
      <c r="K71" s="187"/>
      <c r="L71" s="55"/>
      <c r="M71" s="184" t="str">
        <f>IF(ISBLANK(N71),"",VLOOKUP(N71,科目一覧!$I$69:$J$175,2,FALSE))</f>
        <v/>
      </c>
      <c r="N71" s="56"/>
      <c r="O71" s="290"/>
      <c r="P71" s="71"/>
      <c r="Q71" s="57"/>
      <c r="R71" s="186" t="str">
        <f t="shared" si="2"/>
        <v/>
      </c>
      <c r="S71" s="970"/>
      <c r="T71" s="187"/>
    </row>
    <row r="72" spans="1:20" ht="15.75" customHeight="1">
      <c r="A72" s="187"/>
      <c r="B72" s="39"/>
      <c r="C72" s="176" t="str">
        <f>IF(ISBLANK(D72),"",VLOOKUP(D72,科目一覧!$I$69:$J$175,2,FALSE))</f>
        <v/>
      </c>
      <c r="D72" s="33"/>
      <c r="E72" s="286"/>
      <c r="F72" s="34"/>
      <c r="G72" s="35"/>
      <c r="H72" s="179" t="str">
        <f t="shared" si="3"/>
        <v/>
      </c>
      <c r="I72" s="965"/>
      <c r="J72" s="187"/>
      <c r="K72" s="187"/>
      <c r="L72" s="55"/>
      <c r="M72" s="184" t="str">
        <f>IF(ISBLANK(N72),"",VLOOKUP(N72,科目一覧!$I$69:$J$175,2,FALSE))</f>
        <v/>
      </c>
      <c r="N72" s="56"/>
      <c r="O72" s="290"/>
      <c r="P72" s="71"/>
      <c r="Q72" s="57"/>
      <c r="R72" s="186" t="str">
        <f t="shared" si="2"/>
        <v/>
      </c>
      <c r="S72" s="970"/>
      <c r="T72" s="187"/>
    </row>
    <row r="73" spans="1:20" ht="15.75" customHeight="1">
      <c r="A73" s="187"/>
      <c r="B73" s="39"/>
      <c r="C73" s="176" t="str">
        <f>IF(ISBLANK(D73),"",VLOOKUP(D73,科目一覧!$I$69:$J$175,2,FALSE))</f>
        <v/>
      </c>
      <c r="D73" s="33"/>
      <c r="E73" s="286"/>
      <c r="F73" s="34"/>
      <c r="G73" s="35"/>
      <c r="H73" s="179" t="str">
        <f t="shared" si="3"/>
        <v/>
      </c>
      <c r="I73" s="965"/>
      <c r="J73" s="187"/>
      <c r="K73" s="187"/>
      <c r="L73" s="55"/>
      <c r="M73" s="184" t="str">
        <f>IF(ISBLANK(N73),"",VLOOKUP(N73,科目一覧!$I$69:$J$175,2,FALSE))</f>
        <v/>
      </c>
      <c r="N73" s="56"/>
      <c r="O73" s="290"/>
      <c r="P73" s="71"/>
      <c r="Q73" s="57"/>
      <c r="R73" s="186" t="str">
        <f t="shared" si="2"/>
        <v/>
      </c>
      <c r="S73" s="970"/>
      <c r="T73" s="187"/>
    </row>
    <row r="74" spans="1:20" ht="15.75" customHeight="1">
      <c r="A74" s="187"/>
      <c r="B74" s="39"/>
      <c r="C74" s="176" t="str">
        <f>IF(ISBLANK(D74),"",VLOOKUP(D74,科目一覧!$I$69:$J$175,2,FALSE))</f>
        <v/>
      </c>
      <c r="D74" s="33"/>
      <c r="E74" s="286"/>
      <c r="F74" s="34"/>
      <c r="G74" s="35"/>
      <c r="H74" s="179" t="str">
        <f t="shared" si="3"/>
        <v/>
      </c>
      <c r="I74" s="965"/>
      <c r="J74" s="187"/>
      <c r="K74" s="187"/>
      <c r="L74" s="55"/>
      <c r="M74" s="184" t="str">
        <f>IF(ISBLANK(N74),"",VLOOKUP(N74,科目一覧!$I$69:$J$175,2,FALSE))</f>
        <v/>
      </c>
      <c r="N74" s="56"/>
      <c r="O74" s="290"/>
      <c r="P74" s="71"/>
      <c r="Q74" s="57"/>
      <c r="R74" s="186" t="str">
        <f t="shared" si="2"/>
        <v/>
      </c>
      <c r="S74" s="970"/>
      <c r="T74" s="187"/>
    </row>
    <row r="75" spans="1:20" ht="15.75" customHeight="1">
      <c r="A75" s="187"/>
      <c r="B75" s="39"/>
      <c r="C75" s="176" t="str">
        <f>IF(ISBLANK(D75),"",VLOOKUP(D75,科目一覧!$I$69:$J$175,2,FALSE))</f>
        <v/>
      </c>
      <c r="D75" s="33"/>
      <c r="E75" s="286"/>
      <c r="F75" s="34"/>
      <c r="G75" s="35"/>
      <c r="H75" s="179" t="str">
        <f t="shared" si="3"/>
        <v/>
      </c>
      <c r="I75" s="965"/>
      <c r="J75" s="187"/>
      <c r="K75" s="187"/>
      <c r="L75" s="55"/>
      <c r="M75" s="184" t="str">
        <f>IF(ISBLANK(N75),"",VLOOKUP(N75,科目一覧!$I$69:$J$175,2,FALSE))</f>
        <v/>
      </c>
      <c r="N75" s="56"/>
      <c r="O75" s="290"/>
      <c r="P75" s="71"/>
      <c r="Q75" s="57"/>
      <c r="R75" s="186" t="str">
        <f t="shared" si="2"/>
        <v/>
      </c>
      <c r="S75" s="970"/>
      <c r="T75" s="187"/>
    </row>
    <row r="76" spans="1:20" ht="15.75" customHeight="1">
      <c r="A76" s="187"/>
      <c r="B76" s="39"/>
      <c r="C76" s="176" t="str">
        <f>IF(ISBLANK(D76),"",VLOOKUP(D76,科目一覧!$I$69:$J$175,2,FALSE))</f>
        <v/>
      </c>
      <c r="D76" s="33"/>
      <c r="E76" s="286"/>
      <c r="F76" s="34"/>
      <c r="G76" s="35"/>
      <c r="H76" s="179" t="str">
        <f t="shared" si="3"/>
        <v/>
      </c>
      <c r="I76" s="965"/>
      <c r="J76" s="187"/>
      <c r="K76" s="187"/>
      <c r="L76" s="55"/>
      <c r="M76" s="184" t="str">
        <f>IF(ISBLANK(N76),"",VLOOKUP(N76,科目一覧!$I$69:$J$175,2,FALSE))</f>
        <v/>
      </c>
      <c r="N76" s="56"/>
      <c r="O76" s="290"/>
      <c r="P76" s="71"/>
      <c r="Q76" s="57"/>
      <c r="R76" s="186" t="str">
        <f t="shared" si="2"/>
        <v/>
      </c>
      <c r="S76" s="970"/>
      <c r="T76" s="187"/>
    </row>
    <row r="77" spans="1:20" ht="15.75" customHeight="1">
      <c r="A77" s="187"/>
      <c r="B77" s="39"/>
      <c r="C77" s="176" t="str">
        <f>IF(ISBLANK(D77),"",VLOOKUP(D77,科目一覧!$I$69:$J$175,2,FALSE))</f>
        <v/>
      </c>
      <c r="D77" s="33"/>
      <c r="E77" s="286"/>
      <c r="F77" s="34"/>
      <c r="G77" s="35"/>
      <c r="H77" s="179" t="str">
        <f t="shared" si="3"/>
        <v/>
      </c>
      <c r="I77" s="965"/>
      <c r="J77" s="187"/>
      <c r="K77" s="187"/>
      <c r="L77" s="55"/>
      <c r="M77" s="184" t="str">
        <f>IF(ISBLANK(N77),"",VLOOKUP(N77,科目一覧!$I$69:$J$175,2,FALSE))</f>
        <v/>
      </c>
      <c r="N77" s="56"/>
      <c r="O77" s="290"/>
      <c r="P77" s="71"/>
      <c r="Q77" s="57"/>
      <c r="R77" s="186" t="str">
        <f t="shared" si="2"/>
        <v/>
      </c>
      <c r="S77" s="970"/>
      <c r="T77" s="187"/>
    </row>
    <row r="78" spans="1:20" ht="15.75" customHeight="1">
      <c r="A78" s="187"/>
      <c r="B78" s="39"/>
      <c r="C78" s="176" t="str">
        <f>IF(ISBLANK(D78),"",VLOOKUP(D78,科目一覧!$I$69:$J$175,2,FALSE))</f>
        <v/>
      </c>
      <c r="D78" s="33"/>
      <c r="E78" s="286"/>
      <c r="F78" s="34"/>
      <c r="G78" s="35"/>
      <c r="H78" s="179" t="str">
        <f t="shared" si="3"/>
        <v/>
      </c>
      <c r="I78" s="965"/>
      <c r="J78" s="187"/>
      <c r="K78" s="187"/>
      <c r="L78" s="55"/>
      <c r="M78" s="184" t="str">
        <f>IF(ISBLANK(N78),"",VLOOKUP(N78,科目一覧!$I$69:$J$175,2,FALSE))</f>
        <v/>
      </c>
      <c r="N78" s="56"/>
      <c r="O78" s="290"/>
      <c r="P78" s="71"/>
      <c r="Q78" s="57"/>
      <c r="R78" s="186" t="str">
        <f t="shared" si="2"/>
        <v/>
      </c>
      <c r="S78" s="970"/>
      <c r="T78" s="187"/>
    </row>
    <row r="79" spans="1:20" ht="15.75" customHeight="1">
      <c r="A79" s="187"/>
      <c r="B79" s="39"/>
      <c r="C79" s="176" t="str">
        <f>IF(ISBLANK(D79),"",VLOOKUP(D79,科目一覧!$I$69:$J$175,2,FALSE))</f>
        <v/>
      </c>
      <c r="D79" s="33"/>
      <c r="E79" s="36"/>
      <c r="F79" s="34"/>
      <c r="G79" s="35"/>
      <c r="H79" s="179" t="str">
        <f t="shared" si="3"/>
        <v/>
      </c>
      <c r="I79" s="965"/>
      <c r="J79" s="187"/>
      <c r="K79" s="187"/>
      <c r="L79" s="55"/>
      <c r="M79" s="184" t="str">
        <f>IF(ISBLANK(N79),"",VLOOKUP(N79,科目一覧!$I$69:$J$175,2,FALSE))</f>
        <v/>
      </c>
      <c r="N79" s="56"/>
      <c r="O79" s="290"/>
      <c r="P79" s="71"/>
      <c r="Q79" s="57"/>
      <c r="R79" s="186" t="str">
        <f t="shared" si="2"/>
        <v/>
      </c>
      <c r="S79" s="970"/>
      <c r="T79" s="187"/>
    </row>
    <row r="80" spans="1:20" ht="15.75" customHeight="1">
      <c r="A80" s="187"/>
      <c r="B80" s="39"/>
      <c r="C80" s="176" t="str">
        <f>IF(ISBLANK(D80),"",VLOOKUP(D80,科目一覧!$I$69:$J$175,2,FALSE))</f>
        <v/>
      </c>
      <c r="D80" s="33"/>
      <c r="E80" s="36"/>
      <c r="F80" s="34"/>
      <c r="G80" s="35"/>
      <c r="H80" s="179" t="str">
        <f t="shared" si="3"/>
        <v/>
      </c>
      <c r="I80" s="965"/>
      <c r="J80" s="187"/>
      <c r="K80" s="187"/>
      <c r="L80" s="55"/>
      <c r="M80" s="184" t="str">
        <f>IF(ISBLANK(N80),"",VLOOKUP(N80,科目一覧!$I$69:$J$175,2,FALSE))</f>
        <v/>
      </c>
      <c r="N80" s="56"/>
      <c r="O80" s="290"/>
      <c r="P80" s="71"/>
      <c r="Q80" s="57"/>
      <c r="R80" s="186" t="str">
        <f t="shared" si="2"/>
        <v/>
      </c>
      <c r="S80" s="970"/>
      <c r="T80" s="187"/>
    </row>
    <row r="81" spans="1:20" ht="15.75" customHeight="1" thickBot="1">
      <c r="A81" s="187"/>
      <c r="B81" s="39"/>
      <c r="C81" s="176" t="str">
        <f>IF(ISBLANK(D81),"",VLOOKUP(D81,科目一覧!$I$69:$J$175,2,FALSE))</f>
        <v/>
      </c>
      <c r="D81" s="33"/>
      <c r="E81" s="36"/>
      <c r="F81" s="34"/>
      <c r="G81" s="35"/>
      <c r="H81" s="179" t="str">
        <f t="shared" si="3"/>
        <v/>
      </c>
      <c r="I81" s="965"/>
      <c r="J81" s="187"/>
      <c r="K81" s="187"/>
      <c r="L81" s="1186" t="s">
        <v>394</v>
      </c>
      <c r="M81" s="1187"/>
      <c r="N81" s="1187"/>
      <c r="O81" s="1188"/>
      <c r="P81" s="167" t="e">
        <f>#REF!</f>
        <v>#REF!</v>
      </c>
      <c r="Q81" s="168" t="s">
        <v>28</v>
      </c>
      <c r="R81" s="169" t="s">
        <v>28</v>
      </c>
      <c r="S81" s="213"/>
      <c r="T81" s="187"/>
    </row>
    <row r="82" spans="1:20" ht="15.75" customHeight="1" thickTop="1">
      <c r="A82" s="187"/>
      <c r="B82" s="39"/>
      <c r="C82" s="176" t="str">
        <f>IF(ISBLANK(D82),"",VLOOKUP(D82,科目一覧!$I$69:$J$175,2,FALSE))</f>
        <v/>
      </c>
      <c r="D82" s="33"/>
      <c r="E82" s="36"/>
      <c r="F82" s="34"/>
      <c r="G82" s="35"/>
      <c r="H82" s="179" t="str">
        <f t="shared" si="3"/>
        <v/>
      </c>
      <c r="I82" s="965"/>
      <c r="J82" s="187"/>
      <c r="K82" s="187"/>
      <c r="L82" s="1183" t="s">
        <v>522</v>
      </c>
      <c r="M82" s="1184"/>
      <c r="N82" s="1184"/>
      <c r="O82" s="1185"/>
      <c r="P82" s="170">
        <f>SUM(P61:P80)</f>
        <v>0</v>
      </c>
      <c r="Q82" s="171">
        <f>SUM(Q61:Q80)</f>
        <v>0</v>
      </c>
      <c r="R82" s="172" t="e">
        <f>SUM(P81:P82)-Q82</f>
        <v>#REF!</v>
      </c>
      <c r="S82" s="214"/>
      <c r="T82" s="187"/>
    </row>
    <row r="83" spans="1:20" ht="15.75" customHeight="1">
      <c r="A83" s="187"/>
      <c r="B83" s="39"/>
      <c r="C83" s="176" t="str">
        <f>IF(ISBLANK(D83),"",VLOOKUP(D83,科目一覧!$I$69:$J$175,2,FALSE))</f>
        <v/>
      </c>
      <c r="D83" s="33"/>
      <c r="E83" s="36"/>
      <c r="F83" s="34"/>
      <c r="G83" s="35"/>
      <c r="H83" s="179" t="str">
        <f t="shared" si="3"/>
        <v/>
      </c>
      <c r="I83" s="965"/>
      <c r="J83" s="187"/>
      <c r="K83" s="187"/>
      <c r="T83" s="187"/>
    </row>
    <row r="84" spans="1:20" ht="15.75" customHeight="1">
      <c r="A84" s="187"/>
      <c r="B84" s="39"/>
      <c r="C84" s="176" t="str">
        <f>IF(ISBLANK(D84),"",VLOOKUP(D84,科目一覧!$I$69:$J$175,2,FALSE))</f>
        <v/>
      </c>
      <c r="D84" s="33"/>
      <c r="E84" s="286"/>
      <c r="F84" s="34"/>
      <c r="G84" s="35"/>
      <c r="H84" s="179" t="str">
        <f t="shared" si="3"/>
        <v/>
      </c>
      <c r="I84" s="965"/>
      <c r="J84" s="187"/>
      <c r="K84" s="187"/>
      <c r="L84" s="1189" t="s">
        <v>391</v>
      </c>
      <c r="M84" s="1189"/>
      <c r="N84" s="1189"/>
      <c r="O84" s="1189"/>
      <c r="P84" s="1191" t="str">
        <f>$F$2</f>
        <v>( 7月分 )</v>
      </c>
      <c r="Q84" s="11"/>
      <c r="T84" s="187"/>
    </row>
    <row r="85" spans="1:20" ht="15.75" customHeight="1">
      <c r="A85" s="187"/>
      <c r="B85" s="39"/>
      <c r="C85" s="176" t="str">
        <f>IF(ISBLANK(D85),"",VLOOKUP(D85,科目一覧!$I$69:$J$175,2,FALSE))</f>
        <v/>
      </c>
      <c r="D85" s="33"/>
      <c r="E85" s="286"/>
      <c r="F85" s="34"/>
      <c r="G85" s="35"/>
      <c r="H85" s="179" t="str">
        <f t="shared" si="3"/>
        <v/>
      </c>
      <c r="I85" s="965"/>
      <c r="J85" s="187"/>
      <c r="K85" s="187"/>
      <c r="L85" s="1190"/>
      <c r="M85" s="1190"/>
      <c r="N85" s="1190"/>
      <c r="O85" s="1190"/>
      <c r="P85" s="1192" t="str">
        <f>$F$2</f>
        <v>( 7月分 )</v>
      </c>
      <c r="T85" s="187"/>
    </row>
    <row r="86" spans="1:20" ht="15.75" customHeight="1" thickBot="1">
      <c r="A86" s="187"/>
      <c r="B86" s="39"/>
      <c r="C86" s="176" t="str">
        <f>IF(ISBLANK(D86),"",VLOOKUP(D86,科目一覧!$I$69:$J$175,2,FALSE))</f>
        <v/>
      </c>
      <c r="D86" s="33"/>
      <c r="E86" s="286"/>
      <c r="F86" s="34"/>
      <c r="G86" s="35"/>
      <c r="H86" s="179" t="str">
        <f t="shared" si="3"/>
        <v/>
      </c>
      <c r="I86" s="965"/>
      <c r="J86" s="187"/>
      <c r="K86" s="187"/>
      <c r="L86" s="60" t="s">
        <v>0</v>
      </c>
      <c r="M86" s="61" t="s">
        <v>150</v>
      </c>
      <c r="N86" s="61" t="s">
        <v>151</v>
      </c>
      <c r="O86" s="66" t="s">
        <v>238</v>
      </c>
      <c r="P86" s="69" t="s">
        <v>520</v>
      </c>
      <c r="Q86" s="61" t="s">
        <v>521</v>
      </c>
      <c r="R86" s="62" t="s">
        <v>239</v>
      </c>
      <c r="S86" s="68" t="s">
        <v>3</v>
      </c>
      <c r="T86" s="187"/>
    </row>
    <row r="87" spans="1:20" ht="15.75" customHeight="1" thickTop="1">
      <c r="A87" s="187"/>
      <c r="B87" s="39"/>
      <c r="C87" s="176" t="str">
        <f>IF(ISBLANK(D87),"",VLOOKUP(D87,科目一覧!$I$69:$J$175,2,FALSE))</f>
        <v/>
      </c>
      <c r="D87" s="33"/>
      <c r="E87" s="286"/>
      <c r="F87" s="34"/>
      <c r="G87" s="35"/>
      <c r="H87" s="179" t="str">
        <f t="shared" si="3"/>
        <v/>
      </c>
      <c r="I87" s="965"/>
      <c r="J87" s="187"/>
      <c r="K87" s="187"/>
      <c r="L87" s="63"/>
      <c r="M87" s="183" t="str">
        <f>IF(ISBLANK(N87),"",VLOOKUP(N87,科目一覧!$I$69:$J$175,2,FALSE))</f>
        <v/>
      </c>
      <c r="N87" s="64"/>
      <c r="O87" s="289"/>
      <c r="P87" s="70"/>
      <c r="Q87" s="65"/>
      <c r="R87" s="185" t="str">
        <f>IF(SUM(P87:Q87)&lt;1,"",P110+P87-Q87)</f>
        <v/>
      </c>
      <c r="S87" s="969"/>
      <c r="T87" s="187"/>
    </row>
    <row r="88" spans="1:20" ht="15.75" customHeight="1">
      <c r="A88" s="187"/>
      <c r="B88" s="39"/>
      <c r="C88" s="176" t="str">
        <f>IF(ISBLANK(D88),"",VLOOKUP(D88,科目一覧!$I$69:$J$175,2,FALSE))</f>
        <v/>
      </c>
      <c r="D88" s="33"/>
      <c r="E88" s="286"/>
      <c r="F88" s="34"/>
      <c r="G88" s="35"/>
      <c r="H88" s="179" t="str">
        <f t="shared" si="3"/>
        <v/>
      </c>
      <c r="I88" s="965"/>
      <c r="J88" s="187"/>
      <c r="K88" s="187"/>
      <c r="L88" s="55"/>
      <c r="M88" s="184" t="str">
        <f>IF(ISBLANK(N88),"",VLOOKUP(N88,科目一覧!$I$69:$J$175,2,FALSE))</f>
        <v/>
      </c>
      <c r="N88" s="56"/>
      <c r="O88" s="290"/>
      <c r="P88" s="71"/>
      <c r="Q88" s="57"/>
      <c r="R88" s="186" t="str">
        <f>IF((P88+Q88)&gt;0,R87+P88-Q88,"")</f>
        <v/>
      </c>
      <c r="S88" s="970"/>
      <c r="T88" s="187"/>
    </row>
    <row r="89" spans="1:20" ht="15.75" customHeight="1">
      <c r="A89" s="187"/>
      <c r="B89" s="39"/>
      <c r="C89" s="176" t="str">
        <f>IF(ISBLANK(D89),"",VLOOKUP(D89,科目一覧!$I$69:$J$175,2,FALSE))</f>
        <v/>
      </c>
      <c r="D89" s="33"/>
      <c r="E89" s="286"/>
      <c r="F89" s="34"/>
      <c r="G89" s="35"/>
      <c r="H89" s="179" t="str">
        <f t="shared" si="3"/>
        <v/>
      </c>
      <c r="I89" s="965"/>
      <c r="J89" s="187"/>
      <c r="K89" s="187"/>
      <c r="L89" s="55"/>
      <c r="M89" s="184" t="str">
        <f>IF(ISBLANK(N89),"",VLOOKUP(N89,科目一覧!$I$69:$J$175,2,FALSE))</f>
        <v/>
      </c>
      <c r="N89" s="56"/>
      <c r="O89" s="290"/>
      <c r="P89" s="71"/>
      <c r="Q89" s="57"/>
      <c r="R89" s="186" t="str">
        <f t="shared" ref="R89:R109" si="4">IF((P89+Q89)&gt;0,R88+P89-Q89,"")</f>
        <v/>
      </c>
      <c r="S89" s="970"/>
      <c r="T89" s="187"/>
    </row>
    <row r="90" spans="1:20" ht="15.75" customHeight="1">
      <c r="A90" s="187"/>
      <c r="B90" s="39"/>
      <c r="C90" s="176" t="str">
        <f>IF(ISBLANK(D90),"",VLOOKUP(D90,科目一覧!$I$69:$J$175,2,FALSE))</f>
        <v/>
      </c>
      <c r="D90" s="33"/>
      <c r="E90" s="286"/>
      <c r="F90" s="34"/>
      <c r="G90" s="35"/>
      <c r="H90" s="179" t="str">
        <f t="shared" si="3"/>
        <v/>
      </c>
      <c r="I90" s="965"/>
      <c r="J90" s="187"/>
      <c r="K90" s="187"/>
      <c r="L90" s="55"/>
      <c r="M90" s="184" t="str">
        <f>IF(ISBLANK(N90),"",VLOOKUP(N90,科目一覧!$I$69:$J$175,2,FALSE))</f>
        <v/>
      </c>
      <c r="N90" s="56"/>
      <c r="O90" s="290"/>
      <c r="P90" s="71"/>
      <c r="Q90" s="57"/>
      <c r="R90" s="186" t="str">
        <f t="shared" si="4"/>
        <v/>
      </c>
      <c r="S90" s="970"/>
      <c r="T90" s="187"/>
    </row>
    <row r="91" spans="1:20" ht="15.75" customHeight="1">
      <c r="A91" s="187"/>
      <c r="B91" s="39"/>
      <c r="C91" s="176" t="str">
        <f>IF(ISBLANK(D91),"",VLOOKUP(D91,科目一覧!$I$69:$J$175,2,FALSE))</f>
        <v/>
      </c>
      <c r="D91" s="33"/>
      <c r="E91" s="286"/>
      <c r="F91" s="34"/>
      <c r="G91" s="35"/>
      <c r="H91" s="179" t="str">
        <f t="shared" si="3"/>
        <v/>
      </c>
      <c r="I91" s="965"/>
      <c r="J91" s="187"/>
      <c r="K91" s="187"/>
      <c r="L91" s="55"/>
      <c r="M91" s="184" t="str">
        <f>IF(ISBLANK(N91),"",VLOOKUP(N91,科目一覧!$I$69:$J$175,2,FALSE))</f>
        <v/>
      </c>
      <c r="N91" s="56"/>
      <c r="O91" s="290"/>
      <c r="P91" s="71"/>
      <c r="Q91" s="57"/>
      <c r="R91" s="186" t="str">
        <f t="shared" si="4"/>
        <v/>
      </c>
      <c r="S91" s="970"/>
      <c r="T91" s="187"/>
    </row>
    <row r="92" spans="1:20" ht="15.75" customHeight="1">
      <c r="A92" s="187"/>
      <c r="B92" s="39"/>
      <c r="C92" s="176" t="str">
        <f>IF(ISBLANK(D92),"",VLOOKUP(D92,科目一覧!$I$69:$J$175,2,FALSE))</f>
        <v/>
      </c>
      <c r="D92" s="33"/>
      <c r="E92" s="286"/>
      <c r="F92" s="34"/>
      <c r="G92" s="35"/>
      <c r="H92" s="179" t="str">
        <f t="shared" si="3"/>
        <v/>
      </c>
      <c r="I92" s="965"/>
      <c r="J92" s="187"/>
      <c r="K92" s="187"/>
      <c r="L92" s="55"/>
      <c r="M92" s="184" t="str">
        <f>IF(ISBLANK(N92),"",VLOOKUP(N92,科目一覧!$I$69:$J$175,2,FALSE))</f>
        <v/>
      </c>
      <c r="N92" s="56"/>
      <c r="O92" s="290"/>
      <c r="P92" s="71"/>
      <c r="Q92" s="57"/>
      <c r="R92" s="186" t="str">
        <f t="shared" si="4"/>
        <v/>
      </c>
      <c r="S92" s="970"/>
      <c r="T92" s="187"/>
    </row>
    <row r="93" spans="1:20" ht="15.75" customHeight="1">
      <c r="A93" s="187"/>
      <c r="B93" s="39"/>
      <c r="C93" s="176" t="str">
        <f>IF(ISBLANK(D93),"",VLOOKUP(D93,科目一覧!$I$69:$J$175,2,FALSE))</f>
        <v/>
      </c>
      <c r="D93" s="33"/>
      <c r="E93" s="286"/>
      <c r="F93" s="34"/>
      <c r="G93" s="35"/>
      <c r="H93" s="179" t="str">
        <f t="shared" si="3"/>
        <v/>
      </c>
      <c r="I93" s="965"/>
      <c r="J93" s="187"/>
      <c r="K93" s="187"/>
      <c r="L93" s="55"/>
      <c r="M93" s="184" t="str">
        <f>IF(ISBLANK(N93),"",VLOOKUP(N93,科目一覧!$I$69:$J$175,2,FALSE))</f>
        <v/>
      </c>
      <c r="N93" s="56"/>
      <c r="O93" s="290"/>
      <c r="P93" s="71"/>
      <c r="Q93" s="57"/>
      <c r="R93" s="186" t="str">
        <f t="shared" si="4"/>
        <v/>
      </c>
      <c r="S93" s="970"/>
      <c r="T93" s="187"/>
    </row>
    <row r="94" spans="1:20" ht="15.75" customHeight="1">
      <c r="A94" s="187"/>
      <c r="B94" s="39"/>
      <c r="C94" s="176" t="str">
        <f>IF(ISBLANK(D94),"",VLOOKUP(D94,科目一覧!$I$69:$J$175,2,FALSE))</f>
        <v/>
      </c>
      <c r="D94" s="33"/>
      <c r="E94" s="286"/>
      <c r="F94" s="34"/>
      <c r="G94" s="35"/>
      <c r="H94" s="179" t="str">
        <f t="shared" si="3"/>
        <v/>
      </c>
      <c r="I94" s="965"/>
      <c r="J94" s="187"/>
      <c r="K94" s="187"/>
      <c r="L94" s="55"/>
      <c r="M94" s="184" t="str">
        <f>IF(ISBLANK(N94),"",VLOOKUP(N94,科目一覧!$I$69:$J$175,2,FALSE))</f>
        <v/>
      </c>
      <c r="N94" s="56"/>
      <c r="O94" s="290"/>
      <c r="P94" s="71"/>
      <c r="Q94" s="57"/>
      <c r="R94" s="186" t="str">
        <f t="shared" si="4"/>
        <v/>
      </c>
      <c r="S94" s="970"/>
      <c r="T94" s="187"/>
    </row>
    <row r="95" spans="1:20" ht="15.75" customHeight="1">
      <c r="A95" s="187"/>
      <c r="B95" s="39"/>
      <c r="C95" s="176" t="str">
        <f>IF(ISBLANK(D95),"",VLOOKUP(D95,科目一覧!$I$69:$J$175,2,FALSE))</f>
        <v/>
      </c>
      <c r="D95" s="33"/>
      <c r="E95" s="286"/>
      <c r="F95" s="34"/>
      <c r="G95" s="35"/>
      <c r="H95" s="179" t="str">
        <f t="shared" si="3"/>
        <v/>
      </c>
      <c r="I95" s="967"/>
      <c r="J95" s="187"/>
      <c r="K95" s="187"/>
      <c r="L95" s="55"/>
      <c r="M95" s="184" t="str">
        <f>IF(ISBLANK(N95),"",VLOOKUP(N95,科目一覧!$I$69:$J$175,2,FALSE))</f>
        <v/>
      </c>
      <c r="N95" s="56"/>
      <c r="O95" s="290"/>
      <c r="P95" s="71"/>
      <c r="Q95" s="57"/>
      <c r="R95" s="186" t="str">
        <f t="shared" si="4"/>
        <v/>
      </c>
      <c r="S95" s="970"/>
      <c r="T95" s="187"/>
    </row>
    <row r="96" spans="1:20" ht="15.75" customHeight="1">
      <c r="A96" s="187"/>
      <c r="B96" s="39"/>
      <c r="C96" s="176" t="str">
        <f>IF(ISBLANK(D96),"",VLOOKUP(D96,科目一覧!$I$69:$J$175,2,FALSE))</f>
        <v/>
      </c>
      <c r="D96" s="33"/>
      <c r="E96" s="286"/>
      <c r="F96" s="34"/>
      <c r="G96" s="35"/>
      <c r="H96" s="179" t="str">
        <f t="shared" si="3"/>
        <v/>
      </c>
      <c r="I96" s="967"/>
      <c r="J96" s="187"/>
      <c r="K96" s="187"/>
      <c r="L96" s="55"/>
      <c r="M96" s="184" t="str">
        <f>IF(ISBLANK(N96),"",VLOOKUP(N96,科目一覧!$I$69:$J$175,2,FALSE))</f>
        <v/>
      </c>
      <c r="N96" s="56"/>
      <c r="O96" s="290"/>
      <c r="P96" s="71"/>
      <c r="Q96" s="57"/>
      <c r="R96" s="186" t="str">
        <f t="shared" si="4"/>
        <v/>
      </c>
      <c r="S96" s="970"/>
      <c r="T96" s="187"/>
    </row>
    <row r="97" spans="1:20" ht="15.75" customHeight="1">
      <c r="A97" s="187"/>
      <c r="B97" s="39"/>
      <c r="C97" s="176" t="str">
        <f>IF(ISBLANK(D97),"",VLOOKUP(D97,科目一覧!$I$69:$J$175,2,FALSE))</f>
        <v/>
      </c>
      <c r="D97" s="33"/>
      <c r="E97" s="286"/>
      <c r="F97" s="34"/>
      <c r="G97" s="35"/>
      <c r="H97" s="179" t="str">
        <f t="shared" si="3"/>
        <v/>
      </c>
      <c r="I97" s="965"/>
      <c r="J97" s="187"/>
      <c r="K97" s="187"/>
      <c r="L97" s="55"/>
      <c r="M97" s="184" t="str">
        <f>IF(ISBLANK(N97),"",VLOOKUP(N97,科目一覧!$I$69:$J$175,2,FALSE))</f>
        <v/>
      </c>
      <c r="N97" s="56"/>
      <c r="O97" s="290"/>
      <c r="P97" s="71"/>
      <c r="Q97" s="57"/>
      <c r="R97" s="186" t="str">
        <f t="shared" si="4"/>
        <v/>
      </c>
      <c r="S97" s="970"/>
      <c r="T97" s="187"/>
    </row>
    <row r="98" spans="1:20" ht="15.75" customHeight="1">
      <c r="A98" s="187"/>
      <c r="B98" s="39"/>
      <c r="C98" s="176" t="str">
        <f>IF(ISBLANK(D98),"",VLOOKUP(D98,科目一覧!$I$69:$J$175,2,FALSE))</f>
        <v/>
      </c>
      <c r="D98" s="33"/>
      <c r="E98" s="286"/>
      <c r="F98" s="34"/>
      <c r="G98" s="35"/>
      <c r="H98" s="179" t="str">
        <f t="shared" si="3"/>
        <v/>
      </c>
      <c r="I98" s="965"/>
      <c r="J98" s="187"/>
      <c r="K98" s="187"/>
      <c r="L98" s="55"/>
      <c r="M98" s="184" t="str">
        <f>IF(ISBLANK(N98),"",VLOOKUP(N98,科目一覧!$I$69:$J$175,2,FALSE))</f>
        <v/>
      </c>
      <c r="N98" s="56"/>
      <c r="O98" s="290"/>
      <c r="P98" s="71"/>
      <c r="Q98" s="57"/>
      <c r="R98" s="186" t="str">
        <f t="shared" si="4"/>
        <v/>
      </c>
      <c r="S98" s="970"/>
      <c r="T98" s="187"/>
    </row>
    <row r="99" spans="1:20" ht="15.75" customHeight="1">
      <c r="A99" s="187"/>
      <c r="B99" s="39"/>
      <c r="C99" s="176" t="str">
        <f>IF(ISBLANK(D99),"",VLOOKUP(D99,科目一覧!$I$69:$J$175,2,FALSE))</f>
        <v/>
      </c>
      <c r="D99" s="33"/>
      <c r="E99" s="286"/>
      <c r="F99" s="34"/>
      <c r="G99" s="35"/>
      <c r="H99" s="179" t="str">
        <f t="shared" si="3"/>
        <v/>
      </c>
      <c r="I99" s="967"/>
      <c r="J99" s="187"/>
      <c r="K99" s="187"/>
      <c r="L99" s="55"/>
      <c r="M99" s="184" t="str">
        <f>IF(ISBLANK(N99),"",VLOOKUP(N99,科目一覧!$I$69:$J$175,2,FALSE))</f>
        <v/>
      </c>
      <c r="N99" s="56"/>
      <c r="O99" s="290"/>
      <c r="P99" s="71"/>
      <c r="Q99" s="57"/>
      <c r="R99" s="186" t="str">
        <f t="shared" si="4"/>
        <v/>
      </c>
      <c r="S99" s="970"/>
      <c r="T99" s="187"/>
    </row>
    <row r="100" spans="1:20" ht="15.75" customHeight="1">
      <c r="A100" s="187"/>
      <c r="B100" s="39"/>
      <c r="C100" s="176" t="str">
        <f>IF(ISBLANK(D100),"",VLOOKUP(D100,科目一覧!$I$69:$J$175,2,FALSE))</f>
        <v/>
      </c>
      <c r="D100" s="33"/>
      <c r="E100" s="286"/>
      <c r="F100" s="34"/>
      <c r="G100" s="35"/>
      <c r="H100" s="179" t="str">
        <f t="shared" si="3"/>
        <v/>
      </c>
      <c r="I100" s="967"/>
      <c r="J100" s="187"/>
      <c r="K100" s="187"/>
      <c r="L100" s="55"/>
      <c r="M100" s="184" t="str">
        <f>IF(ISBLANK(N100),"",VLOOKUP(N100,科目一覧!$I$69:$J$175,2,FALSE))</f>
        <v/>
      </c>
      <c r="N100" s="56"/>
      <c r="O100" s="290"/>
      <c r="P100" s="71"/>
      <c r="Q100" s="57"/>
      <c r="R100" s="186" t="str">
        <f t="shared" si="4"/>
        <v/>
      </c>
      <c r="S100" s="970"/>
      <c r="T100" s="187"/>
    </row>
    <row r="101" spans="1:20" ht="15.75" customHeight="1">
      <c r="A101" s="187"/>
      <c r="B101" s="39"/>
      <c r="C101" s="176" t="str">
        <f>IF(ISBLANK(D101),"",VLOOKUP(D101,科目一覧!$I$69:$J$175,2,FALSE))</f>
        <v/>
      </c>
      <c r="D101" s="33"/>
      <c r="E101" s="286"/>
      <c r="F101" s="34"/>
      <c r="G101" s="35"/>
      <c r="H101" s="179" t="str">
        <f t="shared" si="3"/>
        <v/>
      </c>
      <c r="I101" s="967"/>
      <c r="J101" s="187"/>
      <c r="K101" s="187"/>
      <c r="L101" s="55"/>
      <c r="M101" s="184" t="str">
        <f>IF(ISBLANK(N101),"",VLOOKUP(N101,科目一覧!$I$69:$J$175,2,FALSE))</f>
        <v/>
      </c>
      <c r="N101" s="56"/>
      <c r="O101" s="290"/>
      <c r="P101" s="71"/>
      <c r="Q101" s="57"/>
      <c r="R101" s="186" t="str">
        <f t="shared" si="4"/>
        <v/>
      </c>
      <c r="S101" s="970"/>
      <c r="T101" s="187"/>
    </row>
    <row r="102" spans="1:20" ht="15.75" customHeight="1">
      <c r="A102" s="187"/>
      <c r="B102" s="39"/>
      <c r="C102" s="176" t="str">
        <f>IF(ISBLANK(D102),"",VLOOKUP(D102,科目一覧!$I$69:$J$175,2,FALSE))</f>
        <v/>
      </c>
      <c r="D102" s="33"/>
      <c r="E102" s="286"/>
      <c r="F102" s="34"/>
      <c r="G102" s="35"/>
      <c r="H102" s="179" t="str">
        <f t="shared" si="3"/>
        <v/>
      </c>
      <c r="I102" s="967"/>
      <c r="J102" s="187"/>
      <c r="K102" s="187"/>
      <c r="L102" s="55"/>
      <c r="M102" s="184" t="str">
        <f>IF(ISBLANK(N102),"",VLOOKUP(N102,科目一覧!$I$69:$J$175,2,FALSE))</f>
        <v/>
      </c>
      <c r="N102" s="56"/>
      <c r="O102" s="290"/>
      <c r="P102" s="71"/>
      <c r="Q102" s="57"/>
      <c r="R102" s="186" t="str">
        <f t="shared" si="4"/>
        <v/>
      </c>
      <c r="S102" s="970"/>
      <c r="T102" s="187"/>
    </row>
    <row r="103" spans="1:20" ht="15.75" customHeight="1">
      <c r="A103" s="187"/>
      <c r="B103" s="39"/>
      <c r="C103" s="176" t="str">
        <f>IF(ISBLANK(D103),"",VLOOKUP(D103,科目一覧!$I$69:$J$175,2,FALSE))</f>
        <v/>
      </c>
      <c r="D103" s="33"/>
      <c r="E103" s="286"/>
      <c r="F103" s="34"/>
      <c r="G103" s="35"/>
      <c r="H103" s="179" t="str">
        <f t="shared" si="3"/>
        <v/>
      </c>
      <c r="I103" s="967"/>
      <c r="J103" s="187"/>
      <c r="K103" s="187"/>
      <c r="L103" s="55"/>
      <c r="M103" s="184" t="str">
        <f>IF(ISBLANK(N103),"",VLOOKUP(N103,科目一覧!$I$69:$J$175,2,FALSE))</f>
        <v/>
      </c>
      <c r="N103" s="56"/>
      <c r="O103" s="290"/>
      <c r="P103" s="71"/>
      <c r="Q103" s="57"/>
      <c r="R103" s="186" t="str">
        <f t="shared" si="4"/>
        <v/>
      </c>
      <c r="S103" s="970"/>
      <c r="T103" s="187"/>
    </row>
    <row r="104" spans="1:20" ht="15.75" customHeight="1">
      <c r="A104" s="187"/>
      <c r="B104" s="39"/>
      <c r="C104" s="176" t="str">
        <f>IF(ISBLANK(D104),"",VLOOKUP(D104,科目一覧!$I$69:$J$175,2,FALSE))</f>
        <v/>
      </c>
      <c r="D104" s="33"/>
      <c r="E104" s="286"/>
      <c r="F104" s="34"/>
      <c r="G104" s="35"/>
      <c r="H104" s="179" t="str">
        <f t="shared" si="3"/>
        <v/>
      </c>
      <c r="I104" s="967"/>
      <c r="J104" s="187"/>
      <c r="K104" s="187"/>
      <c r="L104" s="55"/>
      <c r="M104" s="184" t="str">
        <f>IF(ISBLANK(N104),"",VLOOKUP(N104,科目一覧!$I$69:$J$175,2,FALSE))</f>
        <v/>
      </c>
      <c r="N104" s="56"/>
      <c r="O104" s="67"/>
      <c r="P104" s="71"/>
      <c r="Q104" s="57"/>
      <c r="R104" s="186" t="str">
        <f t="shared" si="4"/>
        <v/>
      </c>
      <c r="S104" s="970"/>
      <c r="T104" s="187"/>
    </row>
    <row r="105" spans="1:20" ht="15.75" customHeight="1">
      <c r="A105" s="187"/>
      <c r="B105" s="39"/>
      <c r="C105" s="176" t="str">
        <f>IF(ISBLANK(D105),"",VLOOKUP(D105,科目一覧!$I$69:$J$175,2,FALSE))</f>
        <v/>
      </c>
      <c r="D105" s="33"/>
      <c r="E105" s="286"/>
      <c r="F105" s="34"/>
      <c r="G105" s="35"/>
      <c r="H105" s="179" t="str">
        <f t="shared" si="3"/>
        <v/>
      </c>
      <c r="I105" s="967"/>
      <c r="J105" s="187"/>
      <c r="K105" s="187"/>
      <c r="L105" s="55"/>
      <c r="M105" s="184" t="str">
        <f>IF(ISBLANK(N105),"",VLOOKUP(N105,科目一覧!$I$69:$J$175,2,FALSE))</f>
        <v/>
      </c>
      <c r="N105" s="56"/>
      <c r="O105" s="67"/>
      <c r="P105" s="71"/>
      <c r="Q105" s="57"/>
      <c r="R105" s="186" t="str">
        <f t="shared" si="4"/>
        <v/>
      </c>
      <c r="S105" s="970"/>
      <c r="T105" s="187"/>
    </row>
    <row r="106" spans="1:20" ht="15.75" customHeight="1">
      <c r="A106" s="187"/>
      <c r="B106" s="39"/>
      <c r="C106" s="176" t="str">
        <f>IF(ISBLANK(D106),"",VLOOKUP(D106,科目一覧!$I$69:$J$175,2,FALSE))</f>
        <v/>
      </c>
      <c r="D106" s="33"/>
      <c r="E106" s="286"/>
      <c r="F106" s="34"/>
      <c r="G106" s="35"/>
      <c r="H106" s="179" t="str">
        <f t="shared" si="3"/>
        <v/>
      </c>
      <c r="I106" s="967"/>
      <c r="J106" s="187"/>
      <c r="K106" s="187"/>
      <c r="L106" s="55"/>
      <c r="M106" s="184" t="str">
        <f>IF(ISBLANK(N106),"",VLOOKUP(N106,科目一覧!$I$69:$J$175,2,FALSE))</f>
        <v/>
      </c>
      <c r="N106" s="56"/>
      <c r="O106" s="67"/>
      <c r="P106" s="71"/>
      <c r="Q106" s="57"/>
      <c r="R106" s="186" t="str">
        <f t="shared" si="4"/>
        <v/>
      </c>
      <c r="S106" s="970"/>
      <c r="T106" s="187"/>
    </row>
    <row r="107" spans="1:20" ht="15.75" customHeight="1">
      <c r="A107" s="187"/>
      <c r="B107" s="39"/>
      <c r="C107" s="176" t="str">
        <f>IF(ISBLANK(D107),"",VLOOKUP(D107,科目一覧!$I$69:$J$175,2,FALSE))</f>
        <v/>
      </c>
      <c r="D107" s="33"/>
      <c r="E107" s="286"/>
      <c r="F107" s="34"/>
      <c r="G107" s="35"/>
      <c r="H107" s="179" t="str">
        <f t="shared" si="3"/>
        <v/>
      </c>
      <c r="I107" s="967"/>
      <c r="J107" s="187"/>
      <c r="K107" s="187"/>
      <c r="L107" s="55"/>
      <c r="M107" s="184" t="str">
        <f>IF(ISBLANK(N107),"",VLOOKUP(N107,科目一覧!$I$69:$J$175,2,FALSE))</f>
        <v/>
      </c>
      <c r="N107" s="56"/>
      <c r="O107" s="67"/>
      <c r="P107" s="71"/>
      <c r="Q107" s="57"/>
      <c r="R107" s="186" t="str">
        <f t="shared" si="4"/>
        <v/>
      </c>
      <c r="S107" s="970"/>
      <c r="T107" s="187"/>
    </row>
    <row r="108" spans="1:20" ht="15.75" customHeight="1">
      <c r="A108" s="187"/>
      <c r="B108" s="39"/>
      <c r="C108" s="176" t="str">
        <f>IF(ISBLANK(D108),"",VLOOKUP(D108,科目一覧!$I$69:$J$175,2,FALSE))</f>
        <v/>
      </c>
      <c r="D108" s="33"/>
      <c r="E108" s="286"/>
      <c r="F108" s="34"/>
      <c r="G108" s="35"/>
      <c r="H108" s="179" t="str">
        <f t="shared" si="3"/>
        <v/>
      </c>
      <c r="I108" s="967"/>
      <c r="J108" s="187"/>
      <c r="K108" s="187"/>
      <c r="L108" s="55"/>
      <c r="M108" s="184" t="str">
        <f>IF(ISBLANK(N108),"",VLOOKUP(N108,科目一覧!$I$69:$J$175,2,FALSE))</f>
        <v/>
      </c>
      <c r="N108" s="56"/>
      <c r="O108" s="67"/>
      <c r="P108" s="71"/>
      <c r="Q108" s="57"/>
      <c r="R108" s="186" t="str">
        <f t="shared" si="4"/>
        <v/>
      </c>
      <c r="S108" s="970"/>
      <c r="T108" s="187"/>
    </row>
    <row r="109" spans="1:20" ht="15.75" customHeight="1">
      <c r="A109" s="187"/>
      <c r="B109" s="149"/>
      <c r="C109" s="178" t="str">
        <f>IF(ISBLANK(D109),"",VLOOKUP(D109,科目一覧!$I$69:$J$175,2,FALSE))</f>
        <v/>
      </c>
      <c r="D109" s="150"/>
      <c r="E109" s="288"/>
      <c r="F109" s="151"/>
      <c r="G109" s="152"/>
      <c r="H109" s="180" t="str">
        <f t="shared" si="3"/>
        <v/>
      </c>
      <c r="I109" s="968"/>
      <c r="J109" s="187"/>
      <c r="K109" s="187"/>
      <c r="L109" s="55"/>
      <c r="M109" s="184" t="str">
        <f>IF(ISBLANK(N109),"",VLOOKUP(N109,科目一覧!$I$69:$J$175,2,FALSE))</f>
        <v/>
      </c>
      <c r="N109" s="56"/>
      <c r="O109" s="67"/>
      <c r="P109" s="71"/>
      <c r="Q109" s="57"/>
      <c r="R109" s="186" t="str">
        <f t="shared" si="4"/>
        <v/>
      </c>
      <c r="S109" s="970"/>
      <c r="T109" s="187"/>
    </row>
    <row r="110" spans="1:20" ht="15.75" customHeight="1" thickBot="1">
      <c r="A110" s="187"/>
      <c r="B110" s="1193" t="s">
        <v>269</v>
      </c>
      <c r="C110" s="1194"/>
      <c r="D110" s="1194"/>
      <c r="E110" s="1195"/>
      <c r="F110" s="163" t="e">
        <f>#REF!</f>
        <v>#REF!</v>
      </c>
      <c r="G110" s="164" t="s">
        <v>28</v>
      </c>
      <c r="H110" s="165" t="s">
        <v>28</v>
      </c>
      <c r="I110" s="211"/>
      <c r="J110" s="187"/>
      <c r="K110" s="187"/>
      <c r="L110" s="1186" t="s">
        <v>269</v>
      </c>
      <c r="M110" s="1187"/>
      <c r="N110" s="1187"/>
      <c r="O110" s="1188"/>
      <c r="P110" s="167" t="e">
        <f>#REF!</f>
        <v>#REF!</v>
      </c>
      <c r="Q110" s="168" t="s">
        <v>28</v>
      </c>
      <c r="R110" s="169" t="s">
        <v>28</v>
      </c>
      <c r="S110" s="213"/>
      <c r="T110" s="187"/>
    </row>
    <row r="111" spans="1:20" ht="15.75" customHeight="1" thickTop="1">
      <c r="A111" s="187"/>
      <c r="B111" s="1180" t="s">
        <v>522</v>
      </c>
      <c r="C111" s="1181"/>
      <c r="D111" s="1181"/>
      <c r="E111" s="1182"/>
      <c r="F111" s="162">
        <f>SUM(F5:F55,F61:F109)</f>
        <v>0</v>
      </c>
      <c r="G111" s="162">
        <f>SUM(G5:G55,G61:G109)</f>
        <v>0</v>
      </c>
      <c r="H111" s="166" t="e">
        <f>SUM(F110:F111)-G111</f>
        <v>#REF!</v>
      </c>
      <c r="I111" s="212"/>
      <c r="J111" s="187"/>
      <c r="K111" s="187"/>
      <c r="L111" s="1183" t="s">
        <v>522</v>
      </c>
      <c r="M111" s="1184"/>
      <c r="N111" s="1184"/>
      <c r="O111" s="1185"/>
      <c r="P111" s="170">
        <f>SUM(P87:P109)</f>
        <v>0</v>
      </c>
      <c r="Q111" s="171">
        <f>SUM(Q87:Q109)</f>
        <v>0</v>
      </c>
      <c r="R111" s="172" t="e">
        <f>SUM(P110:P111)-Q111</f>
        <v>#REF!</v>
      </c>
      <c r="S111" s="214"/>
      <c r="T111" s="187"/>
    </row>
    <row r="112" spans="1:20" ht="6.75" customHeight="1">
      <c r="A112" s="187"/>
      <c r="B112" s="188"/>
      <c r="C112" s="187"/>
      <c r="D112" s="82"/>
      <c r="E112" s="189"/>
      <c r="F112" s="187"/>
      <c r="G112" s="187"/>
      <c r="H112" s="187"/>
      <c r="I112" s="187"/>
      <c r="J112" s="187"/>
      <c r="K112" s="187"/>
      <c r="T112" s="187"/>
    </row>
  </sheetData>
  <sheetProtection password="CC51" sheet="1" objects="1" scenarios="1"/>
  <mergeCells count="10">
    <mergeCell ref="P84:P85"/>
    <mergeCell ref="L54:O54"/>
    <mergeCell ref="L55:O55"/>
    <mergeCell ref="B110:E110"/>
    <mergeCell ref="L110:O110"/>
    <mergeCell ref="B111:E111"/>
    <mergeCell ref="L111:O111"/>
    <mergeCell ref="L81:O81"/>
    <mergeCell ref="L82:O82"/>
    <mergeCell ref="L84:O85"/>
  </mergeCells>
  <phoneticPr fontId="1"/>
  <pageMargins left="0.43307086614173229" right="0.19685039370078741" top="0.31496062992125984" bottom="0.43307086614173229" header="0.31496062992125984" footer="0.23622047244094491"/>
  <pageSetup paperSize="9" orientation="portrait" verticalDpi="300" r:id="rId1"/>
  <headerFooter>
    <oddFooter>&amp;P ページ</oddFooter>
  </headerFooter>
  <rowBreaks count="1" manualBreakCount="1">
    <brk id="56" max="19" man="1"/>
  </rowBreaks>
  <drawing r:id="rId2"/>
</worksheet>
</file>

<file path=xl/worksheets/sheet5.xml><?xml version="1.0" encoding="utf-8"?>
<worksheet xmlns="http://schemas.openxmlformats.org/spreadsheetml/2006/main" xmlns:r="http://schemas.openxmlformats.org/officeDocument/2006/relationships">
  <sheetPr codeName="Sheet17">
    <tabColor rgb="FF0070C0"/>
  </sheetPr>
  <dimension ref="A1:J219"/>
  <sheetViews>
    <sheetView zoomScaleNormal="100" workbookViewId="0">
      <selection activeCell="C6" sqref="C6"/>
    </sheetView>
  </sheetViews>
  <sheetFormatPr defaultRowHeight="13.5"/>
  <cols>
    <col min="1" max="1" width="2.625" style="14" customWidth="1"/>
    <col min="2" max="2" width="9" style="14"/>
    <col min="3" max="3" width="8.125" style="14" customWidth="1"/>
    <col min="4" max="4" width="11.125" style="14" customWidth="1"/>
    <col min="5" max="5" width="12.625" style="14" customWidth="1"/>
    <col min="6" max="6" width="25.625" style="14" customWidth="1"/>
    <col min="7" max="8" width="4.375" style="14" customWidth="1"/>
    <col min="9" max="9" width="18" style="14" customWidth="1"/>
    <col min="10" max="10" width="1.625" style="14" customWidth="1"/>
    <col min="11" max="11" width="4.375" style="14" customWidth="1"/>
    <col min="12" max="12" width="12.5" style="14" customWidth="1"/>
    <col min="13" max="16384" width="9" style="14"/>
  </cols>
  <sheetData>
    <row r="1" spans="1:10" ht="10.5" customHeight="1">
      <c r="A1" s="15"/>
      <c r="B1" s="15"/>
      <c r="C1" s="15"/>
      <c r="D1" s="15"/>
      <c r="E1" s="15"/>
      <c r="F1" s="15"/>
      <c r="G1" s="15"/>
      <c r="H1" s="15"/>
      <c r="I1" s="15"/>
      <c r="J1" s="15"/>
    </row>
    <row r="2" spans="1:10" ht="21" customHeight="1">
      <c r="A2" s="15"/>
      <c r="B2" s="16" t="s">
        <v>264</v>
      </c>
      <c r="C2" s="15"/>
      <c r="D2" s="15"/>
      <c r="E2" s="15"/>
      <c r="F2" s="15"/>
      <c r="G2" s="1222" t="s">
        <v>152</v>
      </c>
      <c r="H2" s="1223"/>
      <c r="I2" s="752" t="str">
        <f>IF(ISBLANK(期首設定!$C$14),"",期首設定!$C$14)</f>
        <v/>
      </c>
      <c r="J2" s="15"/>
    </row>
    <row r="3" spans="1:10" ht="7.5" customHeight="1">
      <c r="A3" s="15"/>
      <c r="B3" s="15"/>
      <c r="C3" s="15"/>
      <c r="D3" s="15"/>
      <c r="E3" s="15"/>
      <c r="F3" s="15"/>
      <c r="G3" s="15"/>
      <c r="H3" s="15"/>
      <c r="I3" s="15"/>
      <c r="J3" s="15"/>
    </row>
    <row r="4" spans="1:10" ht="10.5" customHeight="1">
      <c r="A4" s="15"/>
      <c r="B4" s="1212" t="s">
        <v>178</v>
      </c>
      <c r="C4" s="1214" t="s">
        <v>169</v>
      </c>
      <c r="D4" s="1216" t="s">
        <v>268</v>
      </c>
      <c r="E4" s="1216" t="s">
        <v>165</v>
      </c>
      <c r="F4" s="1216" t="s">
        <v>175</v>
      </c>
      <c r="G4" s="1226" t="s">
        <v>171</v>
      </c>
      <c r="H4" s="1227"/>
      <c r="I4" s="1224" t="s">
        <v>174</v>
      </c>
      <c r="J4" s="15"/>
    </row>
    <row r="5" spans="1:10" ht="10.5" customHeight="1" thickBot="1">
      <c r="A5" s="15"/>
      <c r="B5" s="1213"/>
      <c r="C5" s="1215"/>
      <c r="D5" s="1217"/>
      <c r="E5" s="1217"/>
      <c r="F5" s="1217"/>
      <c r="G5" s="153" t="s">
        <v>266</v>
      </c>
      <c r="H5" s="153" t="s">
        <v>267</v>
      </c>
      <c r="I5" s="1225"/>
      <c r="J5" s="15"/>
    </row>
    <row r="6" spans="1:10" ht="15.75" customHeight="1" thickTop="1">
      <c r="A6" s="15"/>
      <c r="B6" s="1220" t="s">
        <v>182</v>
      </c>
      <c r="C6" s="299"/>
      <c r="D6" s="23" t="s">
        <v>177</v>
      </c>
      <c r="E6" s="303"/>
      <c r="F6" s="304"/>
      <c r="G6" s="305"/>
      <c r="H6" s="306"/>
      <c r="I6" s="307"/>
      <c r="J6" s="15"/>
    </row>
    <row r="7" spans="1:10" ht="15.75" customHeight="1">
      <c r="A7" s="15"/>
      <c r="B7" s="1205"/>
      <c r="C7" s="300"/>
      <c r="D7" s="24" t="s">
        <v>177</v>
      </c>
      <c r="E7" s="308"/>
      <c r="F7" s="309"/>
      <c r="G7" s="310"/>
      <c r="H7" s="311"/>
      <c r="I7" s="312"/>
      <c r="J7" s="15"/>
    </row>
    <row r="8" spans="1:10" ht="15.75" customHeight="1">
      <c r="A8" s="15"/>
      <c r="B8" s="1205"/>
      <c r="C8" s="300"/>
      <c r="D8" s="24" t="s">
        <v>177</v>
      </c>
      <c r="E8" s="308"/>
      <c r="F8" s="309"/>
      <c r="G8" s="310"/>
      <c r="H8" s="311"/>
      <c r="I8" s="312"/>
      <c r="J8" s="15"/>
    </row>
    <row r="9" spans="1:10" ht="15.75" customHeight="1">
      <c r="A9" s="15"/>
      <c r="B9" s="1205"/>
      <c r="C9" s="300"/>
      <c r="D9" s="24" t="s">
        <v>177</v>
      </c>
      <c r="E9" s="308"/>
      <c r="F9" s="309"/>
      <c r="G9" s="310"/>
      <c r="H9" s="311"/>
      <c r="I9" s="312"/>
      <c r="J9" s="15"/>
    </row>
    <row r="10" spans="1:10" ht="15.75" customHeight="1">
      <c r="A10" s="15"/>
      <c r="B10" s="1205"/>
      <c r="C10" s="301"/>
      <c r="D10" s="24" t="s">
        <v>28</v>
      </c>
      <c r="E10" s="313"/>
      <c r="F10" s="314"/>
      <c r="G10" s="315"/>
      <c r="H10" s="316"/>
      <c r="I10" s="317"/>
      <c r="J10" s="15"/>
    </row>
    <row r="11" spans="1:10" ht="15.75" customHeight="1">
      <c r="A11" s="15"/>
      <c r="B11" s="1205"/>
      <c r="C11" s="301"/>
      <c r="D11" s="24" t="s">
        <v>28</v>
      </c>
      <c r="E11" s="313"/>
      <c r="F11" s="314"/>
      <c r="G11" s="315"/>
      <c r="H11" s="316"/>
      <c r="I11" s="317"/>
      <c r="J11" s="15"/>
    </row>
    <row r="12" spans="1:10" ht="15.75" customHeight="1">
      <c r="A12" s="15"/>
      <c r="B12" s="1205"/>
      <c r="C12" s="301"/>
      <c r="D12" s="24" t="s">
        <v>28</v>
      </c>
      <c r="E12" s="313"/>
      <c r="F12" s="314"/>
      <c r="G12" s="315"/>
      <c r="H12" s="316"/>
      <c r="I12" s="317"/>
      <c r="J12" s="15"/>
    </row>
    <row r="13" spans="1:10" ht="15.75" customHeight="1">
      <c r="A13" s="15"/>
      <c r="B13" s="1205"/>
      <c r="C13" s="301"/>
      <c r="D13" s="24" t="s">
        <v>28</v>
      </c>
      <c r="E13" s="313"/>
      <c r="F13" s="314"/>
      <c r="G13" s="315"/>
      <c r="H13" s="316"/>
      <c r="I13" s="317"/>
      <c r="J13" s="15"/>
    </row>
    <row r="14" spans="1:10" ht="15.75" customHeight="1">
      <c r="A14" s="15"/>
      <c r="B14" s="1205"/>
      <c r="C14" s="301"/>
      <c r="D14" s="24" t="s">
        <v>28</v>
      </c>
      <c r="E14" s="313"/>
      <c r="F14" s="314"/>
      <c r="G14" s="315"/>
      <c r="H14" s="316"/>
      <c r="I14" s="317"/>
      <c r="J14" s="15"/>
    </row>
    <row r="15" spans="1:10" ht="15.75" customHeight="1">
      <c r="A15" s="15"/>
      <c r="B15" s="1205"/>
      <c r="C15" s="301"/>
      <c r="D15" s="24" t="s">
        <v>28</v>
      </c>
      <c r="E15" s="313"/>
      <c r="F15" s="314"/>
      <c r="G15" s="315"/>
      <c r="H15" s="316"/>
      <c r="I15" s="317"/>
      <c r="J15" s="15"/>
    </row>
    <row r="16" spans="1:10" ht="15.75" customHeight="1">
      <c r="A16" s="15"/>
      <c r="B16" s="1205"/>
      <c r="C16" s="301"/>
      <c r="D16" s="24" t="s">
        <v>28</v>
      </c>
      <c r="E16" s="313"/>
      <c r="F16" s="314"/>
      <c r="G16" s="315"/>
      <c r="H16" s="316"/>
      <c r="I16" s="317"/>
      <c r="J16" s="15"/>
    </row>
    <row r="17" spans="1:10" ht="15.75" customHeight="1">
      <c r="A17" s="15"/>
      <c r="B17" s="1205"/>
      <c r="C17" s="302"/>
      <c r="D17" s="25" t="s">
        <v>177</v>
      </c>
      <c r="E17" s="318"/>
      <c r="F17" s="319"/>
      <c r="G17" s="320"/>
      <c r="H17" s="321"/>
      <c r="I17" s="322"/>
      <c r="J17" s="15"/>
    </row>
    <row r="18" spans="1:10" ht="15.75" customHeight="1" thickBot="1">
      <c r="A18" s="15"/>
      <c r="B18" s="1221"/>
      <c r="C18" s="1207" t="s">
        <v>155</v>
      </c>
      <c r="D18" s="1208"/>
      <c r="E18" s="44" t="str">
        <f>IF(SUM(E6:E17)=0,"",SUM(E6:E17))</f>
        <v/>
      </c>
      <c r="F18" s="26"/>
      <c r="G18" s="154" t="s">
        <v>262</v>
      </c>
      <c r="H18" s="155" t="s">
        <v>262</v>
      </c>
      <c r="I18" s="27"/>
      <c r="J18" s="15"/>
    </row>
    <row r="19" spans="1:10" ht="15.75" customHeight="1" thickTop="1">
      <c r="A19" s="15"/>
      <c r="B19" s="1204" t="str">
        <f>期首設定!$F$10&amp;"月"</f>
        <v>1月</v>
      </c>
      <c r="C19" s="323"/>
      <c r="D19" s="324"/>
      <c r="E19" s="325"/>
      <c r="F19" s="324"/>
      <c r="G19" s="326"/>
      <c r="H19" s="327"/>
      <c r="I19" s="328"/>
      <c r="J19" s="15"/>
    </row>
    <row r="20" spans="1:10" ht="15.75" customHeight="1">
      <c r="A20" s="15"/>
      <c r="B20" s="1205"/>
      <c r="C20" s="300"/>
      <c r="D20" s="309"/>
      <c r="E20" s="308"/>
      <c r="F20" s="309"/>
      <c r="G20" s="310"/>
      <c r="H20" s="311"/>
      <c r="I20" s="312"/>
      <c r="J20" s="15"/>
    </row>
    <row r="21" spans="1:10" ht="15.75" customHeight="1">
      <c r="A21" s="15"/>
      <c r="B21" s="1205"/>
      <c r="C21" s="300"/>
      <c r="D21" s="309"/>
      <c r="E21" s="308"/>
      <c r="F21" s="309"/>
      <c r="G21" s="310"/>
      <c r="H21" s="311"/>
      <c r="I21" s="312"/>
      <c r="J21" s="15"/>
    </row>
    <row r="22" spans="1:10" ht="15.75" customHeight="1">
      <c r="A22" s="15"/>
      <c r="B22" s="1205"/>
      <c r="C22" s="300"/>
      <c r="D22" s="309"/>
      <c r="E22" s="308"/>
      <c r="F22" s="309"/>
      <c r="G22" s="310"/>
      <c r="H22" s="311"/>
      <c r="I22" s="312"/>
      <c r="J22" s="15"/>
    </row>
    <row r="23" spans="1:10" ht="15.75" customHeight="1">
      <c r="A23" s="15"/>
      <c r="B23" s="1205"/>
      <c r="C23" s="300"/>
      <c r="D23" s="309"/>
      <c r="E23" s="308"/>
      <c r="F23" s="309"/>
      <c r="G23" s="310"/>
      <c r="H23" s="311"/>
      <c r="I23" s="312"/>
      <c r="J23" s="15"/>
    </row>
    <row r="24" spans="1:10" ht="15.75" customHeight="1">
      <c r="A24" s="15"/>
      <c r="B24" s="1205"/>
      <c r="C24" s="301"/>
      <c r="D24" s="314"/>
      <c r="E24" s="313"/>
      <c r="F24" s="314"/>
      <c r="G24" s="315"/>
      <c r="H24" s="316"/>
      <c r="I24" s="317"/>
      <c r="J24" s="15"/>
    </row>
    <row r="25" spans="1:10" ht="15.75" customHeight="1">
      <c r="A25" s="15"/>
      <c r="B25" s="1205"/>
      <c r="C25" s="301"/>
      <c r="D25" s="314"/>
      <c r="E25" s="313"/>
      <c r="F25" s="314"/>
      <c r="G25" s="315"/>
      <c r="H25" s="316"/>
      <c r="I25" s="317"/>
      <c r="J25" s="15"/>
    </row>
    <row r="26" spans="1:10" ht="15.75" customHeight="1">
      <c r="A26" s="15"/>
      <c r="B26" s="1205"/>
      <c r="C26" s="301"/>
      <c r="D26" s="314"/>
      <c r="E26" s="313"/>
      <c r="F26" s="314"/>
      <c r="G26" s="315"/>
      <c r="H26" s="316"/>
      <c r="I26" s="317"/>
      <c r="J26" s="15"/>
    </row>
    <row r="27" spans="1:10" ht="15.75" customHeight="1">
      <c r="A27" s="15"/>
      <c r="B27" s="1205"/>
      <c r="C27" s="301"/>
      <c r="D27" s="314"/>
      <c r="E27" s="313"/>
      <c r="F27" s="314"/>
      <c r="G27" s="315"/>
      <c r="H27" s="316"/>
      <c r="I27" s="317"/>
      <c r="J27" s="15"/>
    </row>
    <row r="28" spans="1:10" ht="15.75" customHeight="1">
      <c r="A28" s="15"/>
      <c r="B28" s="1205"/>
      <c r="C28" s="301"/>
      <c r="D28" s="314"/>
      <c r="E28" s="313"/>
      <c r="F28" s="314"/>
      <c r="G28" s="315"/>
      <c r="H28" s="316"/>
      <c r="I28" s="317"/>
      <c r="J28" s="15"/>
    </row>
    <row r="29" spans="1:10" ht="15.75" customHeight="1">
      <c r="A29" s="15"/>
      <c r="B29" s="1205"/>
      <c r="C29" s="301"/>
      <c r="D29" s="314"/>
      <c r="E29" s="313"/>
      <c r="F29" s="314"/>
      <c r="G29" s="315"/>
      <c r="H29" s="316"/>
      <c r="I29" s="317"/>
      <c r="J29" s="15"/>
    </row>
    <row r="30" spans="1:10" ht="15.75" customHeight="1">
      <c r="A30" s="15"/>
      <c r="B30" s="1205"/>
      <c r="C30" s="302"/>
      <c r="D30" s="319"/>
      <c r="E30" s="318"/>
      <c r="F30" s="319"/>
      <c r="G30" s="320"/>
      <c r="H30" s="321"/>
      <c r="I30" s="322"/>
      <c r="J30" s="15"/>
    </row>
    <row r="31" spans="1:10" ht="15.75" customHeight="1" thickBot="1">
      <c r="A31" s="15"/>
      <c r="B31" s="1206"/>
      <c r="C31" s="1207" t="s">
        <v>176</v>
      </c>
      <c r="D31" s="1208"/>
      <c r="E31" s="44" t="str">
        <f>IF(SUM(E19:E30)=0,"",SUM(E19:E30))</f>
        <v/>
      </c>
      <c r="F31" s="26"/>
      <c r="G31" s="154" t="s">
        <v>262</v>
      </c>
      <c r="H31" s="155" t="s">
        <v>262</v>
      </c>
      <c r="I31" s="27"/>
      <c r="J31" s="15"/>
    </row>
    <row r="32" spans="1:10" ht="15.75" customHeight="1" thickTop="1" thickBot="1">
      <c r="A32" s="15"/>
      <c r="B32" s="1218" t="str">
        <f>IF(期首設定!$F$10+1&gt;12,期首設定!$F$10+1-12,期首設定!$F$10+1)&amp;"月"</f>
        <v>2月</v>
      </c>
      <c r="C32" s="323"/>
      <c r="D32" s="324"/>
      <c r="E32" s="325"/>
      <c r="F32" s="324"/>
      <c r="G32" s="326"/>
      <c r="H32" s="327"/>
      <c r="I32" s="328"/>
      <c r="J32" s="15"/>
    </row>
    <row r="33" spans="1:10" ht="15.75" customHeight="1" thickTop="1" thickBot="1">
      <c r="A33" s="15"/>
      <c r="B33" s="1218"/>
      <c r="C33" s="300"/>
      <c r="D33" s="309"/>
      <c r="E33" s="308"/>
      <c r="F33" s="309"/>
      <c r="G33" s="310"/>
      <c r="H33" s="311"/>
      <c r="I33" s="312"/>
      <c r="J33" s="15"/>
    </row>
    <row r="34" spans="1:10" ht="15.75" customHeight="1" thickTop="1" thickBot="1">
      <c r="A34" s="15"/>
      <c r="B34" s="1218"/>
      <c r="C34" s="300"/>
      <c r="D34" s="309"/>
      <c r="E34" s="308"/>
      <c r="F34" s="309"/>
      <c r="G34" s="310"/>
      <c r="H34" s="311"/>
      <c r="I34" s="312"/>
      <c r="J34" s="15"/>
    </row>
    <row r="35" spans="1:10" ht="15.75" customHeight="1" thickTop="1" thickBot="1">
      <c r="A35" s="15"/>
      <c r="B35" s="1218"/>
      <c r="C35" s="300"/>
      <c r="D35" s="309"/>
      <c r="E35" s="308"/>
      <c r="F35" s="309"/>
      <c r="G35" s="310"/>
      <c r="H35" s="311"/>
      <c r="I35" s="312"/>
      <c r="J35" s="15"/>
    </row>
    <row r="36" spans="1:10" ht="15.75" customHeight="1" thickTop="1" thickBot="1">
      <c r="A36" s="15"/>
      <c r="B36" s="1218"/>
      <c r="C36" s="300"/>
      <c r="D36" s="309"/>
      <c r="E36" s="308"/>
      <c r="F36" s="309"/>
      <c r="G36" s="310"/>
      <c r="H36" s="311"/>
      <c r="I36" s="312"/>
      <c r="J36" s="15"/>
    </row>
    <row r="37" spans="1:10" ht="15.75" customHeight="1" thickTop="1" thickBot="1">
      <c r="A37" s="15"/>
      <c r="B37" s="1218"/>
      <c r="C37" s="301"/>
      <c r="D37" s="314"/>
      <c r="E37" s="313"/>
      <c r="F37" s="314"/>
      <c r="G37" s="315"/>
      <c r="H37" s="316"/>
      <c r="I37" s="317"/>
      <c r="J37" s="15"/>
    </row>
    <row r="38" spans="1:10" ht="15.75" customHeight="1" thickTop="1" thickBot="1">
      <c r="A38" s="15"/>
      <c r="B38" s="1218"/>
      <c r="C38" s="301"/>
      <c r="D38" s="314"/>
      <c r="E38" s="313"/>
      <c r="F38" s="314"/>
      <c r="G38" s="315"/>
      <c r="H38" s="316"/>
      <c r="I38" s="317"/>
      <c r="J38" s="15"/>
    </row>
    <row r="39" spans="1:10" ht="15.75" customHeight="1" thickTop="1" thickBot="1">
      <c r="A39" s="15"/>
      <c r="B39" s="1218"/>
      <c r="C39" s="301"/>
      <c r="D39" s="314"/>
      <c r="E39" s="313"/>
      <c r="F39" s="314"/>
      <c r="G39" s="315"/>
      <c r="H39" s="316"/>
      <c r="I39" s="317"/>
      <c r="J39" s="15"/>
    </row>
    <row r="40" spans="1:10" ht="15.75" customHeight="1" thickTop="1" thickBot="1">
      <c r="A40" s="15"/>
      <c r="B40" s="1218"/>
      <c r="C40" s="301"/>
      <c r="D40" s="314"/>
      <c r="E40" s="313"/>
      <c r="F40" s="314"/>
      <c r="G40" s="315"/>
      <c r="H40" s="316"/>
      <c r="I40" s="317"/>
      <c r="J40" s="15"/>
    </row>
    <row r="41" spans="1:10" ht="15.75" customHeight="1" thickTop="1" thickBot="1">
      <c r="A41" s="15"/>
      <c r="B41" s="1218"/>
      <c r="C41" s="301"/>
      <c r="D41" s="314"/>
      <c r="E41" s="313"/>
      <c r="F41" s="314"/>
      <c r="G41" s="315"/>
      <c r="H41" s="316"/>
      <c r="I41" s="317"/>
      <c r="J41" s="15"/>
    </row>
    <row r="42" spans="1:10" ht="15.75" customHeight="1" thickTop="1" thickBot="1">
      <c r="A42" s="15"/>
      <c r="B42" s="1218"/>
      <c r="C42" s="301"/>
      <c r="D42" s="314"/>
      <c r="E42" s="313"/>
      <c r="F42" s="314"/>
      <c r="G42" s="315"/>
      <c r="H42" s="316"/>
      <c r="I42" s="317"/>
      <c r="J42" s="15"/>
    </row>
    <row r="43" spans="1:10" ht="15.75" customHeight="1" thickTop="1" thickBot="1">
      <c r="A43" s="15"/>
      <c r="B43" s="1218"/>
      <c r="C43" s="302"/>
      <c r="D43" s="319"/>
      <c r="E43" s="318"/>
      <c r="F43" s="319"/>
      <c r="G43" s="320"/>
      <c r="H43" s="321"/>
      <c r="I43" s="322"/>
      <c r="J43" s="15"/>
    </row>
    <row r="44" spans="1:10" ht="15.75" customHeight="1" thickTop="1" thickBot="1">
      <c r="A44" s="15"/>
      <c r="B44" s="1218"/>
      <c r="C44" s="1207" t="s">
        <v>176</v>
      </c>
      <c r="D44" s="1208"/>
      <c r="E44" s="44" t="str">
        <f>IF(SUM(E32:E43)=0,"",SUM(E32:E43))</f>
        <v/>
      </c>
      <c r="F44" s="26"/>
      <c r="G44" s="154" t="s">
        <v>262</v>
      </c>
      <c r="H44" s="155" t="s">
        <v>262</v>
      </c>
      <c r="I44" s="27"/>
      <c r="J44" s="15"/>
    </row>
    <row r="45" spans="1:10" ht="15.75" customHeight="1" thickTop="1" thickBot="1">
      <c r="A45" s="15"/>
      <c r="B45" s="1218" t="str">
        <f>IF(期首設定!$F$10+2&gt;12,期首設定!$F$10+2-12,期首設定!$F$10+2)&amp;"月"</f>
        <v>3月</v>
      </c>
      <c r="C45" s="323"/>
      <c r="D45" s="324"/>
      <c r="E45" s="325"/>
      <c r="F45" s="324"/>
      <c r="G45" s="326"/>
      <c r="H45" s="327"/>
      <c r="I45" s="328"/>
      <c r="J45" s="15"/>
    </row>
    <row r="46" spans="1:10" ht="15.75" customHeight="1" thickTop="1" thickBot="1">
      <c r="A46" s="15"/>
      <c r="B46" s="1218"/>
      <c r="C46" s="300"/>
      <c r="D46" s="309"/>
      <c r="E46" s="308"/>
      <c r="F46" s="309"/>
      <c r="G46" s="310"/>
      <c r="H46" s="311"/>
      <c r="I46" s="312"/>
      <c r="J46" s="15"/>
    </row>
    <row r="47" spans="1:10" ht="15.75" customHeight="1" thickTop="1" thickBot="1">
      <c r="A47" s="15"/>
      <c r="B47" s="1218"/>
      <c r="C47" s="300"/>
      <c r="D47" s="309"/>
      <c r="E47" s="308"/>
      <c r="F47" s="309"/>
      <c r="G47" s="310"/>
      <c r="H47" s="311"/>
      <c r="I47" s="312"/>
      <c r="J47" s="15"/>
    </row>
    <row r="48" spans="1:10" ht="15.75" customHeight="1" thickTop="1" thickBot="1">
      <c r="A48" s="15"/>
      <c r="B48" s="1218"/>
      <c r="C48" s="300"/>
      <c r="D48" s="309"/>
      <c r="E48" s="308"/>
      <c r="F48" s="309"/>
      <c r="G48" s="310"/>
      <c r="H48" s="311"/>
      <c r="I48" s="312"/>
      <c r="J48" s="15"/>
    </row>
    <row r="49" spans="1:10" ht="15.75" customHeight="1" thickTop="1" thickBot="1">
      <c r="A49" s="15"/>
      <c r="B49" s="1218"/>
      <c r="C49" s="300"/>
      <c r="D49" s="309"/>
      <c r="E49" s="308"/>
      <c r="F49" s="309"/>
      <c r="G49" s="310"/>
      <c r="H49" s="311"/>
      <c r="I49" s="312"/>
      <c r="J49" s="15"/>
    </row>
    <row r="50" spans="1:10" ht="15.75" customHeight="1" thickTop="1" thickBot="1">
      <c r="A50" s="15"/>
      <c r="B50" s="1218"/>
      <c r="C50" s="301"/>
      <c r="D50" s="314"/>
      <c r="E50" s="313"/>
      <c r="F50" s="314"/>
      <c r="G50" s="315"/>
      <c r="H50" s="316"/>
      <c r="I50" s="317"/>
      <c r="J50" s="15"/>
    </row>
    <row r="51" spans="1:10" ht="15.75" customHeight="1" thickTop="1" thickBot="1">
      <c r="A51" s="15"/>
      <c r="B51" s="1218"/>
      <c r="C51" s="301"/>
      <c r="D51" s="314"/>
      <c r="E51" s="313"/>
      <c r="F51" s="314"/>
      <c r="G51" s="315"/>
      <c r="H51" s="316"/>
      <c r="I51" s="317"/>
      <c r="J51" s="15"/>
    </row>
    <row r="52" spans="1:10" ht="15.75" customHeight="1" thickTop="1" thickBot="1">
      <c r="A52" s="15"/>
      <c r="B52" s="1218"/>
      <c r="C52" s="301"/>
      <c r="D52" s="314"/>
      <c r="E52" s="313"/>
      <c r="F52" s="314"/>
      <c r="G52" s="315"/>
      <c r="H52" s="316"/>
      <c r="I52" s="317"/>
      <c r="J52" s="15"/>
    </row>
    <row r="53" spans="1:10" ht="15.75" customHeight="1" thickTop="1" thickBot="1">
      <c r="A53" s="15"/>
      <c r="B53" s="1218"/>
      <c r="C53" s="301"/>
      <c r="D53" s="314"/>
      <c r="E53" s="313"/>
      <c r="F53" s="314"/>
      <c r="G53" s="315"/>
      <c r="H53" s="316"/>
      <c r="I53" s="317"/>
      <c r="J53" s="15"/>
    </row>
    <row r="54" spans="1:10" ht="15.75" customHeight="1" thickTop="1" thickBot="1">
      <c r="A54" s="15"/>
      <c r="B54" s="1218"/>
      <c r="C54" s="301"/>
      <c r="D54" s="314"/>
      <c r="E54" s="313"/>
      <c r="F54" s="314"/>
      <c r="G54" s="315"/>
      <c r="H54" s="316"/>
      <c r="I54" s="317"/>
      <c r="J54" s="15"/>
    </row>
    <row r="55" spans="1:10" ht="15.75" customHeight="1" thickTop="1" thickBot="1">
      <c r="A55" s="15"/>
      <c r="B55" s="1218"/>
      <c r="C55" s="301"/>
      <c r="D55" s="314"/>
      <c r="E55" s="313"/>
      <c r="F55" s="314"/>
      <c r="G55" s="315"/>
      <c r="H55" s="316"/>
      <c r="I55" s="317"/>
      <c r="J55" s="15"/>
    </row>
    <row r="56" spans="1:10" ht="15.75" customHeight="1" thickTop="1" thickBot="1">
      <c r="A56" s="15"/>
      <c r="B56" s="1218"/>
      <c r="C56" s="302"/>
      <c r="D56" s="319"/>
      <c r="E56" s="318"/>
      <c r="F56" s="319"/>
      <c r="G56" s="320"/>
      <c r="H56" s="321"/>
      <c r="I56" s="322"/>
      <c r="J56" s="15"/>
    </row>
    <row r="57" spans="1:10" ht="15.75" customHeight="1" thickTop="1">
      <c r="A57" s="15"/>
      <c r="B57" s="1219"/>
      <c r="C57" s="1210" t="s">
        <v>176</v>
      </c>
      <c r="D57" s="1211"/>
      <c r="E57" s="45" t="str">
        <f>IF(SUM(E45:E56)=0,"",SUM(E45:E56))</f>
        <v/>
      </c>
      <c r="F57" s="28"/>
      <c r="G57" s="156" t="s">
        <v>262</v>
      </c>
      <c r="H57" s="157" t="s">
        <v>262</v>
      </c>
      <c r="I57" s="29"/>
      <c r="J57" s="15"/>
    </row>
    <row r="58" spans="1:10" s="298" customFormat="1" ht="4.5" customHeight="1">
      <c r="A58" s="295"/>
      <c r="B58" s="296"/>
      <c r="C58" s="296"/>
      <c r="D58" s="296"/>
      <c r="E58" s="259"/>
      <c r="F58" s="295"/>
      <c r="G58" s="297"/>
      <c r="H58" s="297"/>
      <c r="I58" s="295"/>
      <c r="J58" s="295"/>
    </row>
    <row r="59" spans="1:10" ht="10.5" customHeight="1">
      <c r="A59" s="15"/>
      <c r="B59" s="15"/>
      <c r="C59" s="15"/>
      <c r="D59" s="15"/>
      <c r="E59" s="15"/>
      <c r="F59" s="15"/>
      <c r="G59" s="15"/>
      <c r="H59" s="15"/>
      <c r="I59" s="15"/>
      <c r="J59" s="15"/>
    </row>
    <row r="60" spans="1:10" ht="21" customHeight="1">
      <c r="A60" s="15"/>
      <c r="B60" s="16" t="s">
        <v>264</v>
      </c>
      <c r="C60" s="15"/>
      <c r="D60" s="15"/>
      <c r="E60" s="15"/>
      <c r="F60" s="15"/>
      <c r="G60" s="1222" t="s">
        <v>152</v>
      </c>
      <c r="H60" s="1223"/>
      <c r="I60" s="752" t="str">
        <f>IF(ISBLANK(期首設定!$C$14),"",期首設定!$C$14)</f>
        <v/>
      </c>
      <c r="J60" s="15"/>
    </row>
    <row r="61" spans="1:10" ht="7.5" customHeight="1">
      <c r="A61" s="15"/>
      <c r="B61" s="15"/>
      <c r="C61" s="15"/>
      <c r="D61" s="15"/>
      <c r="E61" s="15"/>
      <c r="F61" s="15"/>
      <c r="G61" s="15"/>
      <c r="H61" s="15"/>
      <c r="I61" s="15"/>
      <c r="J61" s="15"/>
    </row>
    <row r="62" spans="1:10" ht="10.5" customHeight="1">
      <c r="A62" s="15"/>
      <c r="B62" s="1212" t="s">
        <v>178</v>
      </c>
      <c r="C62" s="1214" t="s">
        <v>169</v>
      </c>
      <c r="D62" s="1216" t="s">
        <v>268</v>
      </c>
      <c r="E62" s="1216" t="s">
        <v>165</v>
      </c>
      <c r="F62" s="1216" t="s">
        <v>175</v>
      </c>
      <c r="G62" s="1226" t="s">
        <v>171</v>
      </c>
      <c r="H62" s="1227"/>
      <c r="I62" s="1224" t="s">
        <v>174</v>
      </c>
      <c r="J62" s="15"/>
    </row>
    <row r="63" spans="1:10" ht="10.5" customHeight="1" thickBot="1">
      <c r="A63" s="15"/>
      <c r="B63" s="1213"/>
      <c r="C63" s="1215"/>
      <c r="D63" s="1217"/>
      <c r="E63" s="1217"/>
      <c r="F63" s="1217"/>
      <c r="G63" s="153" t="s">
        <v>266</v>
      </c>
      <c r="H63" s="153" t="s">
        <v>267</v>
      </c>
      <c r="I63" s="1225"/>
      <c r="J63" s="15"/>
    </row>
    <row r="64" spans="1:10" ht="17.25" customHeight="1" thickTop="1" thickBot="1">
      <c r="A64" s="15"/>
      <c r="B64" s="1207" t="str">
        <f>IF(期首設定!$F$10+3&gt;12,期首設定!$F$10+3-12,期首設定!$F$10+3)&amp;"月"</f>
        <v>4月</v>
      </c>
      <c r="C64" s="329"/>
      <c r="D64" s="330"/>
      <c r="E64" s="331"/>
      <c r="F64" s="309"/>
      <c r="G64" s="332"/>
      <c r="H64" s="333"/>
      <c r="I64" s="328"/>
      <c r="J64" s="15"/>
    </row>
    <row r="65" spans="1:10" ht="17.25" customHeight="1" thickTop="1" thickBot="1">
      <c r="A65" s="15"/>
      <c r="B65" s="1218"/>
      <c r="C65" s="300"/>
      <c r="D65" s="309"/>
      <c r="E65" s="308"/>
      <c r="F65" s="309"/>
      <c r="G65" s="310"/>
      <c r="H65" s="311"/>
      <c r="I65" s="312"/>
      <c r="J65" s="15"/>
    </row>
    <row r="66" spans="1:10" ht="17.25" customHeight="1" thickTop="1" thickBot="1">
      <c r="A66" s="15"/>
      <c r="B66" s="1218"/>
      <c r="C66" s="300"/>
      <c r="D66" s="309"/>
      <c r="E66" s="308"/>
      <c r="F66" s="309"/>
      <c r="G66" s="310"/>
      <c r="H66" s="311"/>
      <c r="I66" s="312"/>
      <c r="J66" s="15"/>
    </row>
    <row r="67" spans="1:10" ht="17.25" customHeight="1" thickTop="1" thickBot="1">
      <c r="A67" s="15"/>
      <c r="B67" s="1218"/>
      <c r="C67" s="300"/>
      <c r="D67" s="309"/>
      <c r="E67" s="308"/>
      <c r="F67" s="309"/>
      <c r="G67" s="310"/>
      <c r="H67" s="311"/>
      <c r="I67" s="312"/>
      <c r="J67" s="15"/>
    </row>
    <row r="68" spans="1:10" ht="17.25" customHeight="1" thickTop="1" thickBot="1">
      <c r="A68" s="15"/>
      <c r="B68" s="1218"/>
      <c r="C68" s="300"/>
      <c r="D68" s="309"/>
      <c r="E68" s="308"/>
      <c r="F68" s="309"/>
      <c r="G68" s="310"/>
      <c r="H68" s="311"/>
      <c r="I68" s="312"/>
      <c r="J68" s="15"/>
    </row>
    <row r="69" spans="1:10" ht="17.25" customHeight="1" thickTop="1" thickBot="1">
      <c r="A69" s="15"/>
      <c r="B69" s="1218"/>
      <c r="C69" s="301"/>
      <c r="D69" s="314"/>
      <c r="E69" s="313"/>
      <c r="F69" s="314"/>
      <c r="G69" s="315"/>
      <c r="H69" s="316"/>
      <c r="I69" s="317"/>
      <c r="J69" s="15"/>
    </row>
    <row r="70" spans="1:10" ht="17.25" customHeight="1" thickTop="1" thickBot="1">
      <c r="A70" s="15"/>
      <c r="B70" s="1218"/>
      <c r="C70" s="301"/>
      <c r="D70" s="314"/>
      <c r="E70" s="313"/>
      <c r="F70" s="314"/>
      <c r="G70" s="315"/>
      <c r="H70" s="316"/>
      <c r="I70" s="317"/>
      <c r="J70" s="15"/>
    </row>
    <row r="71" spans="1:10" ht="17.25" customHeight="1" thickTop="1" thickBot="1">
      <c r="A71" s="15"/>
      <c r="B71" s="1218"/>
      <c r="C71" s="301"/>
      <c r="D71" s="314"/>
      <c r="E71" s="313"/>
      <c r="F71" s="314"/>
      <c r="G71" s="315"/>
      <c r="H71" s="316"/>
      <c r="I71" s="317"/>
      <c r="J71" s="15"/>
    </row>
    <row r="72" spans="1:10" ht="17.25" customHeight="1" thickTop="1" thickBot="1">
      <c r="A72" s="15"/>
      <c r="B72" s="1218"/>
      <c r="C72" s="301"/>
      <c r="D72" s="314"/>
      <c r="E72" s="313"/>
      <c r="F72" s="314"/>
      <c r="G72" s="315"/>
      <c r="H72" s="316"/>
      <c r="I72" s="317"/>
      <c r="J72" s="15"/>
    </row>
    <row r="73" spans="1:10" ht="17.25" customHeight="1" thickTop="1" thickBot="1">
      <c r="A73" s="15"/>
      <c r="B73" s="1218"/>
      <c r="C73" s="301"/>
      <c r="D73" s="314"/>
      <c r="E73" s="313"/>
      <c r="F73" s="314"/>
      <c r="G73" s="315"/>
      <c r="H73" s="316"/>
      <c r="I73" s="317"/>
      <c r="J73" s="15"/>
    </row>
    <row r="74" spans="1:10" ht="16.5" customHeight="1" thickTop="1" thickBot="1">
      <c r="A74" s="15"/>
      <c r="B74" s="1218"/>
      <c r="C74" s="301"/>
      <c r="D74" s="314"/>
      <c r="E74" s="313"/>
      <c r="F74" s="314"/>
      <c r="G74" s="315"/>
      <c r="H74" s="316"/>
      <c r="I74" s="317"/>
      <c r="J74" s="15"/>
    </row>
    <row r="75" spans="1:10" ht="16.5" customHeight="1" thickTop="1" thickBot="1">
      <c r="A75" s="15"/>
      <c r="B75" s="1218"/>
      <c r="C75" s="301"/>
      <c r="D75" s="314"/>
      <c r="E75" s="313"/>
      <c r="F75" s="314"/>
      <c r="G75" s="315"/>
      <c r="H75" s="316"/>
      <c r="I75" s="317"/>
      <c r="J75" s="15"/>
    </row>
    <row r="76" spans="1:10" ht="16.5" customHeight="1" thickTop="1" thickBot="1">
      <c r="A76" s="15"/>
      <c r="B76" s="1218"/>
      <c r="C76" s="301"/>
      <c r="D76" s="314"/>
      <c r="E76" s="313"/>
      <c r="F76" s="314"/>
      <c r="G76" s="315"/>
      <c r="H76" s="316"/>
      <c r="I76" s="317"/>
      <c r="J76" s="15"/>
    </row>
    <row r="77" spans="1:10" ht="16.5" customHeight="1" thickTop="1" thickBot="1">
      <c r="A77" s="15"/>
      <c r="B77" s="1218"/>
      <c r="C77" s="301"/>
      <c r="D77" s="314"/>
      <c r="E77" s="313"/>
      <c r="F77" s="314"/>
      <c r="G77" s="315"/>
      <c r="H77" s="316"/>
      <c r="I77" s="317"/>
      <c r="J77" s="15"/>
    </row>
    <row r="78" spans="1:10" ht="16.5" customHeight="1" thickTop="1" thickBot="1">
      <c r="A78" s="15"/>
      <c r="B78" s="1218"/>
      <c r="C78" s="302"/>
      <c r="D78" s="319"/>
      <c r="E78" s="318"/>
      <c r="F78" s="319"/>
      <c r="G78" s="320"/>
      <c r="H78" s="321"/>
      <c r="I78" s="322"/>
      <c r="J78" s="15"/>
    </row>
    <row r="79" spans="1:10" ht="17.25" customHeight="1" thickTop="1" thickBot="1">
      <c r="A79" s="15"/>
      <c r="B79" s="1218"/>
      <c r="C79" s="1207" t="s">
        <v>176</v>
      </c>
      <c r="D79" s="1208"/>
      <c r="E79" s="44" t="str">
        <f>IF(SUM(E64:E78)=0,"",SUM(E64:E78))</f>
        <v/>
      </c>
      <c r="F79" s="26"/>
      <c r="G79" s="154" t="s">
        <v>262</v>
      </c>
      <c r="H79" s="155" t="s">
        <v>262</v>
      </c>
      <c r="I79" s="27"/>
      <c r="J79" s="15"/>
    </row>
    <row r="80" spans="1:10" ht="17.25" customHeight="1" thickTop="1" thickBot="1">
      <c r="A80" s="15"/>
      <c r="B80" s="1218" t="str">
        <f>IF(期首設定!$F$10+4&gt;12,期首設定!$F$10+4-12,期首設定!$F$10+4)&amp;"月"</f>
        <v>5月</v>
      </c>
      <c r="C80" s="323"/>
      <c r="D80" s="324"/>
      <c r="E80" s="331"/>
      <c r="F80" s="309"/>
      <c r="G80" s="332"/>
      <c r="H80" s="333"/>
      <c r="I80" s="328"/>
      <c r="J80" s="15"/>
    </row>
    <row r="81" spans="1:10" ht="17.25" customHeight="1" thickTop="1" thickBot="1">
      <c r="A81" s="15"/>
      <c r="B81" s="1218"/>
      <c r="C81" s="300"/>
      <c r="D81" s="309"/>
      <c r="E81" s="308"/>
      <c r="F81" s="309"/>
      <c r="G81" s="310"/>
      <c r="H81" s="311"/>
      <c r="I81" s="312"/>
      <c r="J81" s="15"/>
    </row>
    <row r="82" spans="1:10" ht="17.25" customHeight="1" thickTop="1" thickBot="1">
      <c r="A82" s="15"/>
      <c r="B82" s="1218"/>
      <c r="C82" s="300"/>
      <c r="D82" s="309"/>
      <c r="E82" s="308"/>
      <c r="F82" s="309"/>
      <c r="G82" s="310"/>
      <c r="H82" s="311"/>
      <c r="I82" s="312"/>
      <c r="J82" s="15"/>
    </row>
    <row r="83" spans="1:10" ht="17.25" customHeight="1" thickTop="1" thickBot="1">
      <c r="A83" s="15"/>
      <c r="B83" s="1218"/>
      <c r="C83" s="300"/>
      <c r="D83" s="309"/>
      <c r="E83" s="308"/>
      <c r="F83" s="309"/>
      <c r="G83" s="310"/>
      <c r="H83" s="311"/>
      <c r="I83" s="312"/>
      <c r="J83" s="15"/>
    </row>
    <row r="84" spans="1:10" ht="17.25" customHeight="1" thickTop="1" thickBot="1">
      <c r="A84" s="15"/>
      <c r="B84" s="1218"/>
      <c r="C84" s="300"/>
      <c r="D84" s="309"/>
      <c r="E84" s="308"/>
      <c r="F84" s="309"/>
      <c r="G84" s="310"/>
      <c r="H84" s="311"/>
      <c r="I84" s="312"/>
      <c r="J84" s="15"/>
    </row>
    <row r="85" spans="1:10" ht="17.25" customHeight="1" thickTop="1" thickBot="1">
      <c r="A85" s="15"/>
      <c r="B85" s="1218"/>
      <c r="C85" s="301"/>
      <c r="D85" s="314"/>
      <c r="E85" s="313"/>
      <c r="F85" s="314"/>
      <c r="G85" s="315"/>
      <c r="H85" s="316"/>
      <c r="I85" s="317"/>
      <c r="J85" s="15"/>
    </row>
    <row r="86" spans="1:10" ht="17.25" customHeight="1" thickTop="1" thickBot="1">
      <c r="A86" s="15"/>
      <c r="B86" s="1218"/>
      <c r="C86" s="301"/>
      <c r="D86" s="314"/>
      <c r="E86" s="313"/>
      <c r="F86" s="314"/>
      <c r="G86" s="315"/>
      <c r="H86" s="316"/>
      <c r="I86" s="317"/>
      <c r="J86" s="15"/>
    </row>
    <row r="87" spans="1:10" ht="17.25" customHeight="1" thickTop="1" thickBot="1">
      <c r="A87" s="15"/>
      <c r="B87" s="1218"/>
      <c r="C87" s="301"/>
      <c r="D87" s="314"/>
      <c r="E87" s="313"/>
      <c r="F87" s="314"/>
      <c r="G87" s="315"/>
      <c r="H87" s="316"/>
      <c r="I87" s="317"/>
      <c r="J87" s="15"/>
    </row>
    <row r="88" spans="1:10" ht="17.25" customHeight="1" thickTop="1" thickBot="1">
      <c r="A88" s="15"/>
      <c r="B88" s="1218"/>
      <c r="C88" s="301"/>
      <c r="D88" s="314"/>
      <c r="E88" s="313"/>
      <c r="F88" s="314"/>
      <c r="G88" s="315"/>
      <c r="H88" s="316"/>
      <c r="I88" s="317"/>
      <c r="J88" s="15"/>
    </row>
    <row r="89" spans="1:10" ht="17.25" customHeight="1" thickTop="1" thickBot="1">
      <c r="A89" s="15"/>
      <c r="B89" s="1218"/>
      <c r="C89" s="301"/>
      <c r="D89" s="314"/>
      <c r="E89" s="313"/>
      <c r="F89" s="314"/>
      <c r="G89" s="315"/>
      <c r="H89" s="316"/>
      <c r="I89" s="317"/>
      <c r="J89" s="15"/>
    </row>
    <row r="90" spans="1:10" ht="16.5" customHeight="1" thickTop="1" thickBot="1">
      <c r="A90" s="15"/>
      <c r="B90" s="1218"/>
      <c r="C90" s="301"/>
      <c r="D90" s="314"/>
      <c r="E90" s="313"/>
      <c r="F90" s="314"/>
      <c r="G90" s="315"/>
      <c r="H90" s="316"/>
      <c r="I90" s="317"/>
      <c r="J90" s="15"/>
    </row>
    <row r="91" spans="1:10" ht="16.5" customHeight="1" thickTop="1" thickBot="1">
      <c r="A91" s="15"/>
      <c r="B91" s="1218"/>
      <c r="C91" s="301"/>
      <c r="D91" s="314"/>
      <c r="E91" s="313"/>
      <c r="F91" s="314"/>
      <c r="G91" s="315"/>
      <c r="H91" s="316"/>
      <c r="I91" s="317"/>
      <c r="J91" s="15"/>
    </row>
    <row r="92" spans="1:10" ht="16.5" customHeight="1" thickTop="1" thickBot="1">
      <c r="A92" s="15"/>
      <c r="B92" s="1218"/>
      <c r="C92" s="301"/>
      <c r="D92" s="314"/>
      <c r="E92" s="313"/>
      <c r="F92" s="314"/>
      <c r="G92" s="315"/>
      <c r="H92" s="316"/>
      <c r="I92" s="317"/>
      <c r="J92" s="15"/>
    </row>
    <row r="93" spans="1:10" ht="16.5" customHeight="1" thickTop="1" thickBot="1">
      <c r="A93" s="15"/>
      <c r="B93" s="1218"/>
      <c r="C93" s="301"/>
      <c r="D93" s="314"/>
      <c r="E93" s="313"/>
      <c r="F93" s="314"/>
      <c r="G93" s="315"/>
      <c r="H93" s="316"/>
      <c r="I93" s="317"/>
      <c r="J93" s="15"/>
    </row>
    <row r="94" spans="1:10" ht="16.5" customHeight="1" thickTop="1" thickBot="1">
      <c r="A94" s="15"/>
      <c r="B94" s="1218"/>
      <c r="C94" s="302"/>
      <c r="D94" s="319"/>
      <c r="E94" s="318"/>
      <c r="F94" s="319"/>
      <c r="G94" s="320"/>
      <c r="H94" s="321"/>
      <c r="I94" s="322"/>
      <c r="J94" s="15"/>
    </row>
    <row r="95" spans="1:10" ht="17.25" customHeight="1" thickTop="1" thickBot="1">
      <c r="A95" s="15"/>
      <c r="B95" s="1218"/>
      <c r="C95" s="1207" t="s">
        <v>176</v>
      </c>
      <c r="D95" s="1208"/>
      <c r="E95" s="44" t="str">
        <f>IF(SUM(E80:E94)=0,"",SUM(E80:E94))</f>
        <v/>
      </c>
      <c r="F95" s="26"/>
      <c r="G95" s="154" t="s">
        <v>262</v>
      </c>
      <c r="H95" s="155" t="s">
        <v>262</v>
      </c>
      <c r="I95" s="27"/>
      <c r="J95" s="15"/>
    </row>
    <row r="96" spans="1:10" ht="17.25" customHeight="1" thickTop="1" thickBot="1">
      <c r="A96" s="15"/>
      <c r="B96" s="1218" t="str">
        <f>IF(期首設定!$F$10+5&gt;12,期首設定!$F$10+5-12,期首設定!$F$10+5)&amp;"月"</f>
        <v>6月</v>
      </c>
      <c r="C96" s="323"/>
      <c r="D96" s="324"/>
      <c r="E96" s="331"/>
      <c r="F96" s="309"/>
      <c r="G96" s="332"/>
      <c r="H96" s="333"/>
      <c r="I96" s="328"/>
      <c r="J96" s="15"/>
    </row>
    <row r="97" spans="1:10" ht="17.25" customHeight="1" thickTop="1" thickBot="1">
      <c r="A97" s="15"/>
      <c r="B97" s="1218"/>
      <c r="C97" s="300"/>
      <c r="D97" s="309"/>
      <c r="E97" s="308"/>
      <c r="F97" s="309"/>
      <c r="G97" s="310"/>
      <c r="H97" s="311"/>
      <c r="I97" s="312"/>
      <c r="J97" s="15"/>
    </row>
    <row r="98" spans="1:10" ht="17.25" customHeight="1" thickTop="1" thickBot="1">
      <c r="A98" s="15"/>
      <c r="B98" s="1218"/>
      <c r="C98" s="300"/>
      <c r="D98" s="309"/>
      <c r="E98" s="308"/>
      <c r="F98" s="309"/>
      <c r="G98" s="334"/>
      <c r="H98" s="335"/>
      <c r="I98" s="312"/>
      <c r="J98" s="15"/>
    </row>
    <row r="99" spans="1:10" ht="17.25" customHeight="1" thickTop="1" thickBot="1">
      <c r="A99" s="15"/>
      <c r="B99" s="1218"/>
      <c r="C99" s="300"/>
      <c r="D99" s="309"/>
      <c r="E99" s="308"/>
      <c r="F99" s="309"/>
      <c r="G99" s="334"/>
      <c r="H99" s="335"/>
      <c r="I99" s="312"/>
      <c r="J99" s="15"/>
    </row>
    <row r="100" spans="1:10" ht="17.25" customHeight="1" thickTop="1" thickBot="1">
      <c r="A100" s="15"/>
      <c r="B100" s="1218"/>
      <c r="C100" s="300"/>
      <c r="D100" s="309"/>
      <c r="E100" s="308"/>
      <c r="F100" s="309"/>
      <c r="G100" s="334"/>
      <c r="H100" s="335"/>
      <c r="I100" s="312"/>
      <c r="J100" s="15"/>
    </row>
    <row r="101" spans="1:10" ht="17.25" customHeight="1" thickTop="1" thickBot="1">
      <c r="A101" s="15"/>
      <c r="B101" s="1218"/>
      <c r="C101" s="301"/>
      <c r="D101" s="314"/>
      <c r="E101" s="313"/>
      <c r="F101" s="314"/>
      <c r="G101" s="336"/>
      <c r="H101" s="337"/>
      <c r="I101" s="317"/>
      <c r="J101" s="15"/>
    </row>
    <row r="102" spans="1:10" ht="17.25" customHeight="1" thickTop="1" thickBot="1">
      <c r="A102" s="15"/>
      <c r="B102" s="1218"/>
      <c r="C102" s="301"/>
      <c r="D102" s="314"/>
      <c r="E102" s="313"/>
      <c r="F102" s="314"/>
      <c r="G102" s="336"/>
      <c r="H102" s="337"/>
      <c r="I102" s="317"/>
      <c r="J102" s="15"/>
    </row>
    <row r="103" spans="1:10" ht="17.25" customHeight="1" thickTop="1" thickBot="1">
      <c r="A103" s="15"/>
      <c r="B103" s="1218"/>
      <c r="C103" s="301"/>
      <c r="D103" s="314"/>
      <c r="E103" s="313"/>
      <c r="F103" s="314"/>
      <c r="G103" s="336"/>
      <c r="H103" s="337"/>
      <c r="I103" s="317"/>
      <c r="J103" s="15"/>
    </row>
    <row r="104" spans="1:10" ht="17.25" customHeight="1" thickTop="1" thickBot="1">
      <c r="A104" s="15"/>
      <c r="B104" s="1218"/>
      <c r="C104" s="301"/>
      <c r="D104" s="314"/>
      <c r="E104" s="313"/>
      <c r="F104" s="314"/>
      <c r="G104" s="336"/>
      <c r="H104" s="337"/>
      <c r="I104" s="317"/>
      <c r="J104" s="15"/>
    </row>
    <row r="105" spans="1:10" ht="17.25" customHeight="1" thickTop="1" thickBot="1">
      <c r="A105" s="15"/>
      <c r="B105" s="1218"/>
      <c r="C105" s="301"/>
      <c r="D105" s="314"/>
      <c r="E105" s="313"/>
      <c r="F105" s="314"/>
      <c r="G105" s="336"/>
      <c r="H105" s="337"/>
      <c r="I105" s="317"/>
      <c r="J105" s="15"/>
    </row>
    <row r="106" spans="1:10" ht="16.5" customHeight="1" thickTop="1" thickBot="1">
      <c r="A106" s="15"/>
      <c r="B106" s="1218"/>
      <c r="C106" s="301"/>
      <c r="D106" s="314"/>
      <c r="E106" s="313"/>
      <c r="F106" s="314"/>
      <c r="G106" s="336"/>
      <c r="H106" s="337"/>
      <c r="I106" s="317"/>
      <c r="J106" s="15"/>
    </row>
    <row r="107" spans="1:10" ht="16.5" customHeight="1" thickTop="1" thickBot="1">
      <c r="A107" s="15"/>
      <c r="B107" s="1218"/>
      <c r="C107" s="301"/>
      <c r="D107" s="314"/>
      <c r="E107" s="313"/>
      <c r="F107" s="314"/>
      <c r="G107" s="336"/>
      <c r="H107" s="337"/>
      <c r="I107" s="317"/>
      <c r="J107" s="15"/>
    </row>
    <row r="108" spans="1:10" ht="16.5" customHeight="1" thickTop="1" thickBot="1">
      <c r="A108" s="15"/>
      <c r="B108" s="1218"/>
      <c r="C108" s="301"/>
      <c r="D108" s="314"/>
      <c r="E108" s="313"/>
      <c r="F108" s="314"/>
      <c r="G108" s="336"/>
      <c r="H108" s="337"/>
      <c r="I108" s="317"/>
      <c r="J108" s="15"/>
    </row>
    <row r="109" spans="1:10" ht="16.5" customHeight="1" thickTop="1" thickBot="1">
      <c r="A109" s="15"/>
      <c r="B109" s="1218"/>
      <c r="C109" s="301"/>
      <c r="D109" s="314"/>
      <c r="E109" s="313"/>
      <c r="F109" s="314"/>
      <c r="G109" s="336"/>
      <c r="H109" s="337"/>
      <c r="I109" s="317"/>
      <c r="J109" s="15"/>
    </row>
    <row r="110" spans="1:10" ht="16.5" customHeight="1" thickTop="1" thickBot="1">
      <c r="A110" s="15"/>
      <c r="B110" s="1218"/>
      <c r="C110" s="302"/>
      <c r="D110" s="319"/>
      <c r="E110" s="318"/>
      <c r="F110" s="319"/>
      <c r="G110" s="338"/>
      <c r="H110" s="339"/>
      <c r="I110" s="322"/>
      <c r="J110" s="15"/>
    </row>
    <row r="111" spans="1:10" ht="17.25" customHeight="1" thickTop="1">
      <c r="A111" s="15"/>
      <c r="B111" s="1219"/>
      <c r="C111" s="1210" t="s">
        <v>176</v>
      </c>
      <c r="D111" s="1211"/>
      <c r="E111" s="45" t="str">
        <f>IF(SUM(E96:E110)=0,"",SUM(E96:E110))</f>
        <v/>
      </c>
      <c r="F111" s="28"/>
      <c r="G111" s="156" t="s">
        <v>262</v>
      </c>
      <c r="H111" s="157" t="s">
        <v>262</v>
      </c>
      <c r="I111" s="29"/>
      <c r="J111" s="15"/>
    </row>
    <row r="112" spans="1:10" ht="4.5" customHeight="1">
      <c r="A112" s="15"/>
      <c r="B112" s="15"/>
      <c r="C112" s="15"/>
      <c r="D112" s="15"/>
      <c r="E112" s="15"/>
      <c r="F112" s="15"/>
      <c r="G112" s="15"/>
      <c r="H112" s="15"/>
      <c r="I112" s="15"/>
      <c r="J112" s="15"/>
    </row>
    <row r="113" spans="1:10" ht="10.5" customHeight="1">
      <c r="A113" s="15"/>
      <c r="B113" s="15"/>
      <c r="C113" s="15"/>
      <c r="D113" s="15"/>
      <c r="E113" s="15"/>
      <c r="F113" s="15"/>
      <c r="G113" s="15"/>
      <c r="H113" s="15"/>
      <c r="I113" s="15"/>
      <c r="J113" s="15"/>
    </row>
    <row r="114" spans="1:10" ht="21" customHeight="1">
      <c r="A114" s="15"/>
      <c r="B114" s="16" t="s">
        <v>264</v>
      </c>
      <c r="C114" s="15"/>
      <c r="D114" s="15"/>
      <c r="E114" s="15"/>
      <c r="F114" s="15"/>
      <c r="G114" s="1222" t="s">
        <v>152</v>
      </c>
      <c r="H114" s="1223"/>
      <c r="I114" s="752" t="str">
        <f>IF(ISBLANK(期首設定!$C$14),"",期首設定!$C$14)</f>
        <v/>
      </c>
      <c r="J114" s="15"/>
    </row>
    <row r="115" spans="1:10" ht="7.5" customHeight="1">
      <c r="A115" s="15"/>
      <c r="B115" s="15"/>
      <c r="C115" s="15"/>
      <c r="D115" s="15"/>
      <c r="E115" s="15"/>
      <c r="F115" s="15"/>
      <c r="G115" s="15"/>
      <c r="H115" s="15"/>
      <c r="I115" s="15"/>
      <c r="J115" s="15"/>
    </row>
    <row r="116" spans="1:10" ht="10.5" customHeight="1">
      <c r="A116" s="15"/>
      <c r="B116" s="1212" t="s">
        <v>178</v>
      </c>
      <c r="C116" s="1214" t="s">
        <v>169</v>
      </c>
      <c r="D116" s="1216" t="s">
        <v>268</v>
      </c>
      <c r="E116" s="1216" t="s">
        <v>165</v>
      </c>
      <c r="F116" s="1216" t="s">
        <v>175</v>
      </c>
      <c r="G116" s="1226" t="s">
        <v>171</v>
      </c>
      <c r="H116" s="1227"/>
      <c r="I116" s="1224" t="s">
        <v>174</v>
      </c>
      <c r="J116" s="15"/>
    </row>
    <row r="117" spans="1:10" ht="10.5" customHeight="1" thickBot="1">
      <c r="A117" s="15"/>
      <c r="B117" s="1213"/>
      <c r="C117" s="1215"/>
      <c r="D117" s="1217"/>
      <c r="E117" s="1217"/>
      <c r="F117" s="1217"/>
      <c r="G117" s="153" t="s">
        <v>266</v>
      </c>
      <c r="H117" s="153" t="s">
        <v>267</v>
      </c>
      <c r="I117" s="1225"/>
      <c r="J117" s="15"/>
    </row>
    <row r="118" spans="1:10" ht="17.25" customHeight="1" thickTop="1">
      <c r="A118" s="15"/>
      <c r="B118" s="1204" t="str">
        <f>IF(期首設定!$F$10+6&gt;12,期首設定!$F$10+6-12,期首設定!$F$10+6)&amp;"月"</f>
        <v>7月</v>
      </c>
      <c r="C118" s="323"/>
      <c r="D118" s="324"/>
      <c r="E118" s="331"/>
      <c r="F118" s="309"/>
      <c r="G118" s="332"/>
      <c r="H118" s="333"/>
      <c r="I118" s="328"/>
      <c r="J118" s="15"/>
    </row>
    <row r="119" spans="1:10" ht="17.25" customHeight="1">
      <c r="A119" s="15"/>
      <c r="B119" s="1205"/>
      <c r="C119" s="300"/>
      <c r="D119" s="309"/>
      <c r="E119" s="308"/>
      <c r="F119" s="309"/>
      <c r="G119" s="310"/>
      <c r="H119" s="311"/>
      <c r="I119" s="312"/>
      <c r="J119" s="15"/>
    </row>
    <row r="120" spans="1:10" ht="17.25" customHeight="1">
      <c r="A120" s="15"/>
      <c r="B120" s="1205"/>
      <c r="C120" s="300"/>
      <c r="D120" s="309"/>
      <c r="E120" s="308"/>
      <c r="F120" s="309"/>
      <c r="G120" s="310"/>
      <c r="H120" s="311"/>
      <c r="I120" s="312"/>
      <c r="J120" s="15"/>
    </row>
    <row r="121" spans="1:10" ht="17.25" customHeight="1">
      <c r="A121" s="15"/>
      <c r="B121" s="1205"/>
      <c r="C121" s="300"/>
      <c r="D121" s="309"/>
      <c r="E121" s="308"/>
      <c r="F121" s="309"/>
      <c r="G121" s="310"/>
      <c r="H121" s="311"/>
      <c r="I121" s="312"/>
      <c r="J121" s="15"/>
    </row>
    <row r="122" spans="1:10" ht="17.25" customHeight="1">
      <c r="A122" s="15"/>
      <c r="B122" s="1205"/>
      <c r="C122" s="300"/>
      <c r="D122" s="309"/>
      <c r="E122" s="308"/>
      <c r="F122" s="309"/>
      <c r="G122" s="310"/>
      <c r="H122" s="311"/>
      <c r="I122" s="312"/>
      <c r="J122" s="15"/>
    </row>
    <row r="123" spans="1:10" ht="17.25" customHeight="1">
      <c r="A123" s="15"/>
      <c r="B123" s="1205"/>
      <c r="C123" s="301"/>
      <c r="D123" s="314"/>
      <c r="E123" s="313"/>
      <c r="F123" s="314"/>
      <c r="G123" s="315"/>
      <c r="H123" s="316"/>
      <c r="I123" s="317"/>
      <c r="J123" s="15"/>
    </row>
    <row r="124" spans="1:10" ht="17.25" customHeight="1">
      <c r="A124" s="15"/>
      <c r="B124" s="1205"/>
      <c r="C124" s="301"/>
      <c r="D124" s="314"/>
      <c r="E124" s="313"/>
      <c r="F124" s="314"/>
      <c r="G124" s="315"/>
      <c r="H124" s="316"/>
      <c r="I124" s="317"/>
      <c r="J124" s="15"/>
    </row>
    <row r="125" spans="1:10" ht="17.25" customHeight="1">
      <c r="A125" s="15"/>
      <c r="B125" s="1205"/>
      <c r="C125" s="301"/>
      <c r="D125" s="314"/>
      <c r="E125" s="313"/>
      <c r="F125" s="314"/>
      <c r="G125" s="315"/>
      <c r="H125" s="316"/>
      <c r="I125" s="317"/>
      <c r="J125" s="15"/>
    </row>
    <row r="126" spans="1:10" ht="17.25" customHeight="1">
      <c r="A126" s="15"/>
      <c r="B126" s="1205"/>
      <c r="C126" s="301"/>
      <c r="D126" s="314"/>
      <c r="E126" s="313"/>
      <c r="F126" s="314"/>
      <c r="G126" s="315"/>
      <c r="H126" s="316"/>
      <c r="I126" s="317"/>
      <c r="J126" s="15"/>
    </row>
    <row r="127" spans="1:10" ht="17.25" customHeight="1">
      <c r="A127" s="15"/>
      <c r="B127" s="1205"/>
      <c r="C127" s="301"/>
      <c r="D127" s="314"/>
      <c r="E127" s="313"/>
      <c r="F127" s="314"/>
      <c r="G127" s="315"/>
      <c r="H127" s="316"/>
      <c r="I127" s="317"/>
      <c r="J127" s="15"/>
    </row>
    <row r="128" spans="1:10" ht="16.5" customHeight="1">
      <c r="A128" s="15"/>
      <c r="B128" s="1205"/>
      <c r="C128" s="301"/>
      <c r="D128" s="314"/>
      <c r="E128" s="313"/>
      <c r="F128" s="314"/>
      <c r="G128" s="315"/>
      <c r="H128" s="316"/>
      <c r="I128" s="317"/>
      <c r="J128" s="15"/>
    </row>
    <row r="129" spans="1:10" ht="16.5" customHeight="1">
      <c r="A129" s="15"/>
      <c r="B129" s="1205"/>
      <c r="C129" s="301"/>
      <c r="D129" s="314"/>
      <c r="E129" s="313"/>
      <c r="F129" s="314"/>
      <c r="G129" s="315"/>
      <c r="H129" s="316"/>
      <c r="I129" s="317"/>
      <c r="J129" s="15"/>
    </row>
    <row r="130" spans="1:10" ht="16.5" customHeight="1">
      <c r="A130" s="15"/>
      <c r="B130" s="1205"/>
      <c r="C130" s="301"/>
      <c r="D130" s="314"/>
      <c r="E130" s="313"/>
      <c r="F130" s="314"/>
      <c r="G130" s="315"/>
      <c r="H130" s="316"/>
      <c r="I130" s="317"/>
      <c r="J130" s="15"/>
    </row>
    <row r="131" spans="1:10" ht="16.5" customHeight="1">
      <c r="A131" s="15"/>
      <c r="B131" s="1205"/>
      <c r="C131" s="301"/>
      <c r="D131" s="314"/>
      <c r="E131" s="313"/>
      <c r="F131" s="314"/>
      <c r="G131" s="315"/>
      <c r="H131" s="316"/>
      <c r="I131" s="317"/>
      <c r="J131" s="15"/>
    </row>
    <row r="132" spans="1:10" ht="16.5" customHeight="1">
      <c r="A132" s="15"/>
      <c r="B132" s="1205"/>
      <c r="C132" s="302"/>
      <c r="D132" s="319"/>
      <c r="E132" s="318"/>
      <c r="F132" s="319"/>
      <c r="G132" s="320"/>
      <c r="H132" s="321"/>
      <c r="I132" s="322"/>
      <c r="J132" s="15"/>
    </row>
    <row r="133" spans="1:10" ht="17.25" customHeight="1" thickBot="1">
      <c r="A133" s="15"/>
      <c r="B133" s="1206"/>
      <c r="C133" s="1207" t="s">
        <v>176</v>
      </c>
      <c r="D133" s="1208"/>
      <c r="E133" s="44" t="str">
        <f>IF(SUM(E118:E132)=0,"",SUM(E118:E132))</f>
        <v/>
      </c>
      <c r="F133" s="26"/>
      <c r="G133" s="154" t="s">
        <v>262</v>
      </c>
      <c r="H133" s="155" t="s">
        <v>262</v>
      </c>
      <c r="I133" s="27"/>
      <c r="J133" s="15"/>
    </row>
    <row r="134" spans="1:10" ht="17.25" customHeight="1" thickTop="1">
      <c r="A134" s="15"/>
      <c r="B134" s="1204" t="str">
        <f>IF(期首設定!$F$10+7&gt;12,期首設定!$F$10+7-12,期首設定!$F$10+7)&amp;"月"</f>
        <v>8月</v>
      </c>
      <c r="C134" s="323"/>
      <c r="D134" s="324"/>
      <c r="E134" s="325"/>
      <c r="F134" s="309"/>
      <c r="G134" s="326"/>
      <c r="H134" s="327"/>
      <c r="I134" s="328"/>
      <c r="J134" s="15"/>
    </row>
    <row r="135" spans="1:10" ht="17.25" customHeight="1">
      <c r="A135" s="15"/>
      <c r="B135" s="1205"/>
      <c r="C135" s="300"/>
      <c r="D135" s="309"/>
      <c r="E135" s="308"/>
      <c r="F135" s="309"/>
      <c r="G135" s="310"/>
      <c r="H135" s="311"/>
      <c r="I135" s="312"/>
      <c r="J135" s="15"/>
    </row>
    <row r="136" spans="1:10" ht="17.25" customHeight="1">
      <c r="A136" s="15"/>
      <c r="B136" s="1205"/>
      <c r="C136" s="300"/>
      <c r="D136" s="309"/>
      <c r="E136" s="308"/>
      <c r="F136" s="309"/>
      <c r="G136" s="310"/>
      <c r="H136" s="311"/>
      <c r="I136" s="312"/>
      <c r="J136" s="15"/>
    </row>
    <row r="137" spans="1:10" ht="17.25" customHeight="1">
      <c r="A137" s="15"/>
      <c r="B137" s="1205"/>
      <c r="C137" s="300"/>
      <c r="D137" s="309"/>
      <c r="E137" s="308"/>
      <c r="F137" s="309"/>
      <c r="G137" s="310"/>
      <c r="H137" s="311"/>
      <c r="I137" s="312"/>
      <c r="J137" s="15"/>
    </row>
    <row r="138" spans="1:10" ht="17.25" customHeight="1">
      <c r="A138" s="15"/>
      <c r="B138" s="1205"/>
      <c r="C138" s="300"/>
      <c r="D138" s="309"/>
      <c r="E138" s="308"/>
      <c r="F138" s="309"/>
      <c r="G138" s="310"/>
      <c r="H138" s="311"/>
      <c r="I138" s="312"/>
      <c r="J138" s="15"/>
    </row>
    <row r="139" spans="1:10" ht="17.25" customHeight="1">
      <c r="A139" s="15"/>
      <c r="B139" s="1205"/>
      <c r="C139" s="301"/>
      <c r="D139" s="314"/>
      <c r="E139" s="313"/>
      <c r="F139" s="314"/>
      <c r="G139" s="315"/>
      <c r="H139" s="316"/>
      <c r="I139" s="317"/>
      <c r="J139" s="15"/>
    </row>
    <row r="140" spans="1:10" ht="17.25" customHeight="1">
      <c r="A140" s="15"/>
      <c r="B140" s="1205"/>
      <c r="C140" s="301"/>
      <c r="D140" s="314"/>
      <c r="E140" s="313"/>
      <c r="F140" s="314"/>
      <c r="G140" s="315"/>
      <c r="H140" s="316"/>
      <c r="I140" s="317"/>
      <c r="J140" s="15"/>
    </row>
    <row r="141" spans="1:10" ht="17.25" customHeight="1">
      <c r="A141" s="15"/>
      <c r="B141" s="1205"/>
      <c r="C141" s="301"/>
      <c r="D141" s="314"/>
      <c r="E141" s="313"/>
      <c r="F141" s="314"/>
      <c r="G141" s="315"/>
      <c r="H141" s="316"/>
      <c r="I141" s="317"/>
      <c r="J141" s="15"/>
    </row>
    <row r="142" spans="1:10" ht="17.25" customHeight="1">
      <c r="A142" s="15"/>
      <c r="B142" s="1205"/>
      <c r="C142" s="301"/>
      <c r="D142" s="314"/>
      <c r="E142" s="313"/>
      <c r="F142" s="314"/>
      <c r="G142" s="315"/>
      <c r="H142" s="316"/>
      <c r="I142" s="317"/>
      <c r="J142" s="15"/>
    </row>
    <row r="143" spans="1:10" ht="17.25" customHeight="1">
      <c r="A143" s="15"/>
      <c r="B143" s="1205"/>
      <c r="C143" s="301"/>
      <c r="D143" s="314"/>
      <c r="E143" s="313"/>
      <c r="F143" s="314"/>
      <c r="G143" s="315"/>
      <c r="H143" s="316"/>
      <c r="I143" s="317"/>
      <c r="J143" s="15"/>
    </row>
    <row r="144" spans="1:10" ht="16.5" customHeight="1">
      <c r="A144" s="15"/>
      <c r="B144" s="1205"/>
      <c r="C144" s="301"/>
      <c r="D144" s="314"/>
      <c r="E144" s="313"/>
      <c r="F144" s="314"/>
      <c r="G144" s="315"/>
      <c r="H144" s="316"/>
      <c r="I144" s="317"/>
      <c r="J144" s="15"/>
    </row>
    <row r="145" spans="1:10" ht="16.5" customHeight="1">
      <c r="A145" s="15"/>
      <c r="B145" s="1205"/>
      <c r="C145" s="301"/>
      <c r="D145" s="314"/>
      <c r="E145" s="313"/>
      <c r="F145" s="314"/>
      <c r="G145" s="315"/>
      <c r="H145" s="316"/>
      <c r="I145" s="317"/>
      <c r="J145" s="15"/>
    </row>
    <row r="146" spans="1:10" ht="16.5" customHeight="1">
      <c r="A146" s="15"/>
      <c r="B146" s="1205"/>
      <c r="C146" s="301"/>
      <c r="D146" s="314"/>
      <c r="E146" s="313"/>
      <c r="F146" s="314"/>
      <c r="G146" s="315"/>
      <c r="H146" s="316"/>
      <c r="I146" s="317"/>
      <c r="J146" s="15"/>
    </row>
    <row r="147" spans="1:10" ht="16.5" customHeight="1">
      <c r="A147" s="15"/>
      <c r="B147" s="1205"/>
      <c r="C147" s="301"/>
      <c r="D147" s="314"/>
      <c r="E147" s="313"/>
      <c r="F147" s="314"/>
      <c r="G147" s="315"/>
      <c r="H147" s="316"/>
      <c r="I147" s="317"/>
      <c r="J147" s="15"/>
    </row>
    <row r="148" spans="1:10" ht="16.5" customHeight="1">
      <c r="A148" s="15"/>
      <c r="B148" s="1205"/>
      <c r="C148" s="302"/>
      <c r="D148" s="319"/>
      <c r="E148" s="318"/>
      <c r="F148" s="319"/>
      <c r="G148" s="320"/>
      <c r="H148" s="321"/>
      <c r="I148" s="322"/>
      <c r="J148" s="15"/>
    </row>
    <row r="149" spans="1:10" ht="17.25" customHeight="1" thickBot="1">
      <c r="A149" s="15"/>
      <c r="B149" s="1206"/>
      <c r="C149" s="1207" t="s">
        <v>176</v>
      </c>
      <c r="D149" s="1208"/>
      <c r="E149" s="44" t="str">
        <f>IF(SUM(E134:E148)=0,"",SUM(E134:E148))</f>
        <v/>
      </c>
      <c r="F149" s="26"/>
      <c r="G149" s="154" t="s">
        <v>262</v>
      </c>
      <c r="H149" s="155" t="s">
        <v>262</v>
      </c>
      <c r="I149" s="27"/>
      <c r="J149" s="15"/>
    </row>
    <row r="150" spans="1:10" ht="17.25" customHeight="1" thickTop="1">
      <c r="A150" s="15"/>
      <c r="B150" s="1204" t="str">
        <f>IF(期首設定!$F$10+8&gt;12,期首設定!$F$10+8-12,期首設定!$F$10+8)&amp;"月"</f>
        <v>9月</v>
      </c>
      <c r="C150" s="323"/>
      <c r="D150" s="324"/>
      <c r="E150" s="325"/>
      <c r="F150" s="309"/>
      <c r="G150" s="326"/>
      <c r="H150" s="327"/>
      <c r="I150" s="328"/>
      <c r="J150" s="15"/>
    </row>
    <row r="151" spans="1:10" ht="17.25" customHeight="1">
      <c r="A151" s="15"/>
      <c r="B151" s="1205"/>
      <c r="C151" s="300"/>
      <c r="D151" s="309"/>
      <c r="E151" s="308"/>
      <c r="F151" s="309"/>
      <c r="G151" s="310"/>
      <c r="H151" s="311"/>
      <c r="I151" s="312"/>
      <c r="J151" s="15"/>
    </row>
    <row r="152" spans="1:10" ht="17.25" customHeight="1">
      <c r="A152" s="15"/>
      <c r="B152" s="1205"/>
      <c r="C152" s="300"/>
      <c r="D152" s="309"/>
      <c r="E152" s="308"/>
      <c r="F152" s="309"/>
      <c r="G152" s="310"/>
      <c r="H152" s="311"/>
      <c r="I152" s="312"/>
      <c r="J152" s="15"/>
    </row>
    <row r="153" spans="1:10" ht="17.25" customHeight="1">
      <c r="A153" s="15"/>
      <c r="B153" s="1205"/>
      <c r="C153" s="300"/>
      <c r="D153" s="309"/>
      <c r="E153" s="308"/>
      <c r="F153" s="309"/>
      <c r="G153" s="310"/>
      <c r="H153" s="311"/>
      <c r="I153" s="312"/>
      <c r="J153" s="15"/>
    </row>
    <row r="154" spans="1:10" ht="17.25" customHeight="1">
      <c r="A154" s="15"/>
      <c r="B154" s="1205"/>
      <c r="C154" s="300"/>
      <c r="D154" s="309"/>
      <c r="E154" s="308"/>
      <c r="F154" s="309"/>
      <c r="G154" s="310"/>
      <c r="H154" s="311"/>
      <c r="I154" s="312"/>
      <c r="J154" s="15"/>
    </row>
    <row r="155" spans="1:10" ht="17.25" customHeight="1">
      <c r="A155" s="15"/>
      <c r="B155" s="1205"/>
      <c r="C155" s="301"/>
      <c r="D155" s="314"/>
      <c r="E155" s="313"/>
      <c r="F155" s="314"/>
      <c r="G155" s="315"/>
      <c r="H155" s="316"/>
      <c r="I155" s="317"/>
      <c r="J155" s="15"/>
    </row>
    <row r="156" spans="1:10" ht="17.25" customHeight="1">
      <c r="A156" s="15"/>
      <c r="B156" s="1205"/>
      <c r="C156" s="301"/>
      <c r="D156" s="314"/>
      <c r="E156" s="313"/>
      <c r="F156" s="314"/>
      <c r="G156" s="315"/>
      <c r="H156" s="316"/>
      <c r="I156" s="317"/>
      <c r="J156" s="15"/>
    </row>
    <row r="157" spans="1:10" ht="17.25" customHeight="1">
      <c r="A157" s="15"/>
      <c r="B157" s="1205"/>
      <c r="C157" s="301"/>
      <c r="D157" s="314"/>
      <c r="E157" s="313"/>
      <c r="F157" s="314"/>
      <c r="G157" s="315"/>
      <c r="H157" s="316"/>
      <c r="I157" s="317"/>
      <c r="J157" s="15"/>
    </row>
    <row r="158" spans="1:10" ht="17.25" customHeight="1">
      <c r="A158" s="15"/>
      <c r="B158" s="1205"/>
      <c r="C158" s="301"/>
      <c r="D158" s="314"/>
      <c r="E158" s="313"/>
      <c r="F158" s="314"/>
      <c r="G158" s="315"/>
      <c r="H158" s="316"/>
      <c r="I158" s="317"/>
      <c r="J158" s="15"/>
    </row>
    <row r="159" spans="1:10" ht="17.25" customHeight="1">
      <c r="A159" s="15"/>
      <c r="B159" s="1205"/>
      <c r="C159" s="301"/>
      <c r="D159" s="314"/>
      <c r="E159" s="313"/>
      <c r="F159" s="314"/>
      <c r="G159" s="315"/>
      <c r="H159" s="316"/>
      <c r="I159" s="317"/>
      <c r="J159" s="15"/>
    </row>
    <row r="160" spans="1:10" ht="16.5" customHeight="1">
      <c r="A160" s="15"/>
      <c r="B160" s="1205"/>
      <c r="C160" s="301"/>
      <c r="D160" s="314"/>
      <c r="E160" s="313"/>
      <c r="F160" s="314"/>
      <c r="G160" s="315"/>
      <c r="H160" s="316"/>
      <c r="I160" s="317"/>
      <c r="J160" s="15"/>
    </row>
    <row r="161" spans="1:10" ht="16.5" customHeight="1">
      <c r="A161" s="15"/>
      <c r="B161" s="1205"/>
      <c r="C161" s="301"/>
      <c r="D161" s="314"/>
      <c r="E161" s="313"/>
      <c r="F161" s="314"/>
      <c r="G161" s="315"/>
      <c r="H161" s="316"/>
      <c r="I161" s="317"/>
      <c r="J161" s="15"/>
    </row>
    <row r="162" spans="1:10" ht="16.5" customHeight="1">
      <c r="A162" s="15"/>
      <c r="B162" s="1205"/>
      <c r="C162" s="301"/>
      <c r="D162" s="314"/>
      <c r="E162" s="313"/>
      <c r="F162" s="314"/>
      <c r="G162" s="315"/>
      <c r="H162" s="316"/>
      <c r="I162" s="317"/>
      <c r="J162" s="15"/>
    </row>
    <row r="163" spans="1:10" ht="16.5" customHeight="1">
      <c r="A163" s="15"/>
      <c r="B163" s="1205"/>
      <c r="C163" s="301"/>
      <c r="D163" s="314"/>
      <c r="E163" s="313"/>
      <c r="F163" s="314"/>
      <c r="G163" s="315"/>
      <c r="H163" s="316"/>
      <c r="I163" s="317"/>
      <c r="J163" s="15"/>
    </row>
    <row r="164" spans="1:10" ht="16.5" customHeight="1">
      <c r="A164" s="15"/>
      <c r="B164" s="1205"/>
      <c r="C164" s="302"/>
      <c r="D164" s="319"/>
      <c r="E164" s="318"/>
      <c r="F164" s="319"/>
      <c r="G164" s="320"/>
      <c r="H164" s="321"/>
      <c r="I164" s="322"/>
      <c r="J164" s="15"/>
    </row>
    <row r="165" spans="1:10" ht="17.25" customHeight="1">
      <c r="A165" s="15"/>
      <c r="B165" s="1209"/>
      <c r="C165" s="1210" t="s">
        <v>176</v>
      </c>
      <c r="D165" s="1211"/>
      <c r="E165" s="45" t="str">
        <f>IF(SUM(E150:E164)=0,"",SUM(E150:E164))</f>
        <v/>
      </c>
      <c r="F165" s="28"/>
      <c r="G165" s="156" t="s">
        <v>262</v>
      </c>
      <c r="H165" s="157" t="s">
        <v>262</v>
      </c>
      <c r="I165" s="29"/>
      <c r="J165" s="15"/>
    </row>
    <row r="166" spans="1:10" s="291" customFormat="1" ht="4.5" customHeight="1">
      <c r="A166" s="292"/>
      <c r="B166" s="293"/>
      <c r="C166" s="293"/>
      <c r="D166" s="296"/>
      <c r="E166" s="259"/>
      <c r="F166" s="295"/>
      <c r="G166" s="294"/>
      <c r="H166" s="294"/>
      <c r="I166" s="292"/>
      <c r="J166" s="292"/>
    </row>
    <row r="167" spans="1:10" ht="10.5" customHeight="1">
      <c r="A167" s="15"/>
      <c r="B167" s="15"/>
      <c r="C167" s="15"/>
      <c r="D167" s="15"/>
      <c r="E167" s="15"/>
      <c r="F167" s="15"/>
      <c r="G167" s="15"/>
      <c r="H167" s="15"/>
      <c r="I167" s="15"/>
      <c r="J167" s="15"/>
    </row>
    <row r="168" spans="1:10" ht="21" customHeight="1">
      <c r="A168" s="15"/>
      <c r="B168" s="16" t="s">
        <v>264</v>
      </c>
      <c r="C168" s="15"/>
      <c r="D168" s="15"/>
      <c r="E168" s="15"/>
      <c r="F168" s="15"/>
      <c r="G168" s="1222" t="s">
        <v>152</v>
      </c>
      <c r="H168" s="1223"/>
      <c r="I168" s="752" t="str">
        <f>IF(ISBLANK(期首設定!$C$14),"",期首設定!$C$14)</f>
        <v/>
      </c>
      <c r="J168" s="15"/>
    </row>
    <row r="169" spans="1:10" ht="7.5" customHeight="1">
      <c r="A169" s="15"/>
      <c r="B169" s="15"/>
      <c r="C169" s="15"/>
      <c r="D169" s="15"/>
      <c r="E169" s="15"/>
      <c r="F169" s="15"/>
      <c r="G169" s="15"/>
      <c r="H169" s="15"/>
      <c r="I169" s="15"/>
      <c r="J169" s="15"/>
    </row>
    <row r="170" spans="1:10" ht="10.5" customHeight="1">
      <c r="A170" s="15"/>
      <c r="B170" s="1212" t="s">
        <v>178</v>
      </c>
      <c r="C170" s="1214" t="s">
        <v>169</v>
      </c>
      <c r="D170" s="1216" t="s">
        <v>268</v>
      </c>
      <c r="E170" s="1216" t="s">
        <v>165</v>
      </c>
      <c r="F170" s="1216" t="s">
        <v>175</v>
      </c>
      <c r="G170" s="1226" t="s">
        <v>171</v>
      </c>
      <c r="H170" s="1227"/>
      <c r="I170" s="1224" t="s">
        <v>174</v>
      </c>
      <c r="J170" s="15"/>
    </row>
    <row r="171" spans="1:10" ht="10.5" customHeight="1" thickBot="1">
      <c r="A171" s="15"/>
      <c r="B171" s="1213"/>
      <c r="C171" s="1215"/>
      <c r="D171" s="1217"/>
      <c r="E171" s="1217"/>
      <c r="F171" s="1217"/>
      <c r="G171" s="153" t="s">
        <v>266</v>
      </c>
      <c r="H171" s="153" t="s">
        <v>267</v>
      </c>
      <c r="I171" s="1225"/>
      <c r="J171" s="15"/>
    </row>
    <row r="172" spans="1:10" ht="16.5" customHeight="1" thickTop="1">
      <c r="A172" s="15"/>
      <c r="B172" s="1204" t="str">
        <f>IF(期首設定!$F$10+9&gt;12,期首設定!$F$10+9-12,期首設定!$F$10+9)&amp;"月"</f>
        <v>10月</v>
      </c>
      <c r="C172" s="323"/>
      <c r="D172" s="324"/>
      <c r="E172" s="325"/>
      <c r="F172" s="309"/>
      <c r="G172" s="326"/>
      <c r="H172" s="327"/>
      <c r="I172" s="328"/>
      <c r="J172" s="15"/>
    </row>
    <row r="173" spans="1:10" ht="17.25" customHeight="1">
      <c r="A173" s="15"/>
      <c r="B173" s="1205"/>
      <c r="C173" s="300"/>
      <c r="D173" s="309"/>
      <c r="E173" s="308"/>
      <c r="F173" s="309"/>
      <c r="G173" s="310"/>
      <c r="H173" s="311"/>
      <c r="I173" s="312"/>
      <c r="J173" s="15"/>
    </row>
    <row r="174" spans="1:10" ht="16.5" customHeight="1">
      <c r="A174" s="15"/>
      <c r="B174" s="1205"/>
      <c r="C174" s="300"/>
      <c r="D174" s="309"/>
      <c r="E174" s="308"/>
      <c r="F174" s="309"/>
      <c r="G174" s="310"/>
      <c r="H174" s="311"/>
      <c r="I174" s="312"/>
      <c r="J174" s="15"/>
    </row>
    <row r="175" spans="1:10" ht="16.5" customHeight="1">
      <c r="A175" s="15"/>
      <c r="B175" s="1205"/>
      <c r="C175" s="300"/>
      <c r="D175" s="309"/>
      <c r="E175" s="308"/>
      <c r="F175" s="309"/>
      <c r="G175" s="310"/>
      <c r="H175" s="311"/>
      <c r="I175" s="312"/>
      <c r="J175" s="15"/>
    </row>
    <row r="176" spans="1:10" ht="16.5" customHeight="1">
      <c r="A176" s="15"/>
      <c r="B176" s="1205"/>
      <c r="C176" s="300"/>
      <c r="D176" s="309"/>
      <c r="E176" s="308"/>
      <c r="F176" s="309"/>
      <c r="G176" s="310"/>
      <c r="H176" s="311"/>
      <c r="I176" s="312"/>
      <c r="J176" s="15"/>
    </row>
    <row r="177" spans="1:10" ht="16.5" customHeight="1">
      <c r="A177" s="15"/>
      <c r="B177" s="1205"/>
      <c r="C177" s="301"/>
      <c r="D177" s="314"/>
      <c r="E177" s="313"/>
      <c r="F177" s="314"/>
      <c r="G177" s="315"/>
      <c r="H177" s="316"/>
      <c r="I177" s="317"/>
      <c r="J177" s="15"/>
    </row>
    <row r="178" spans="1:10" ht="16.5" customHeight="1">
      <c r="A178" s="15"/>
      <c r="B178" s="1205"/>
      <c r="C178" s="301"/>
      <c r="D178" s="314"/>
      <c r="E178" s="313"/>
      <c r="F178" s="314"/>
      <c r="G178" s="315"/>
      <c r="H178" s="316"/>
      <c r="I178" s="317"/>
      <c r="J178" s="15"/>
    </row>
    <row r="179" spans="1:10" ht="16.5" customHeight="1">
      <c r="A179" s="15"/>
      <c r="B179" s="1205"/>
      <c r="C179" s="301"/>
      <c r="D179" s="314"/>
      <c r="E179" s="313"/>
      <c r="F179" s="314"/>
      <c r="G179" s="315"/>
      <c r="H179" s="316"/>
      <c r="I179" s="317"/>
      <c r="J179" s="15"/>
    </row>
    <row r="180" spans="1:10" ht="16.5" customHeight="1">
      <c r="A180" s="15"/>
      <c r="B180" s="1205"/>
      <c r="C180" s="301"/>
      <c r="D180" s="314"/>
      <c r="E180" s="313"/>
      <c r="F180" s="314"/>
      <c r="G180" s="315"/>
      <c r="H180" s="316"/>
      <c r="I180" s="317"/>
      <c r="J180" s="15"/>
    </row>
    <row r="181" spans="1:10" ht="16.5" customHeight="1">
      <c r="A181" s="15"/>
      <c r="B181" s="1205"/>
      <c r="C181" s="301"/>
      <c r="D181" s="314"/>
      <c r="E181" s="313"/>
      <c r="F181" s="314"/>
      <c r="G181" s="315"/>
      <c r="H181" s="316"/>
      <c r="I181" s="317"/>
      <c r="J181" s="15"/>
    </row>
    <row r="182" spans="1:10" ht="16.5" customHeight="1">
      <c r="A182" s="15"/>
      <c r="B182" s="1205"/>
      <c r="C182" s="301"/>
      <c r="D182" s="314"/>
      <c r="E182" s="313"/>
      <c r="F182" s="314"/>
      <c r="G182" s="315"/>
      <c r="H182" s="316"/>
      <c r="I182" s="317"/>
      <c r="J182" s="15"/>
    </row>
    <row r="183" spans="1:10" ht="16.5" customHeight="1">
      <c r="A183" s="15"/>
      <c r="B183" s="1205"/>
      <c r="C183" s="302"/>
      <c r="D183" s="319"/>
      <c r="E183" s="318"/>
      <c r="F183" s="319"/>
      <c r="G183" s="320"/>
      <c r="H183" s="321"/>
      <c r="I183" s="322"/>
      <c r="J183" s="15"/>
    </row>
    <row r="184" spans="1:10" ht="16.5" customHeight="1" thickBot="1">
      <c r="A184" s="15"/>
      <c r="B184" s="1206"/>
      <c r="C184" s="1207" t="s">
        <v>176</v>
      </c>
      <c r="D184" s="1208"/>
      <c r="E184" s="44" t="str">
        <f>IF(SUM(E172:E183)=0,"",SUM(E172:E183))</f>
        <v/>
      </c>
      <c r="F184" s="26"/>
      <c r="G184" s="154" t="s">
        <v>262</v>
      </c>
      <c r="H184" s="155" t="s">
        <v>262</v>
      </c>
      <c r="I184" s="27"/>
      <c r="J184" s="15"/>
    </row>
    <row r="185" spans="1:10" ht="16.5" customHeight="1" thickTop="1">
      <c r="A185" s="15"/>
      <c r="B185" s="1204" t="str">
        <f>IF(期首設定!$F$10+10&gt;12,期首設定!$F$10+10-12,期首設定!$F$10+10)&amp;"月"</f>
        <v>11月</v>
      </c>
      <c r="C185" s="323"/>
      <c r="D185" s="324"/>
      <c r="E185" s="325"/>
      <c r="F185" s="309"/>
      <c r="G185" s="326"/>
      <c r="H185" s="327"/>
      <c r="I185" s="328"/>
      <c r="J185" s="15"/>
    </row>
    <row r="186" spans="1:10" ht="16.5" customHeight="1">
      <c r="A186" s="15"/>
      <c r="B186" s="1205"/>
      <c r="C186" s="300"/>
      <c r="D186" s="309"/>
      <c r="E186" s="308"/>
      <c r="F186" s="309"/>
      <c r="G186" s="310"/>
      <c r="H186" s="311"/>
      <c r="I186" s="312"/>
      <c r="J186" s="15"/>
    </row>
    <row r="187" spans="1:10" ht="16.5" customHeight="1">
      <c r="A187" s="15"/>
      <c r="B187" s="1205"/>
      <c r="C187" s="300"/>
      <c r="D187" s="309"/>
      <c r="E187" s="308"/>
      <c r="F187" s="309"/>
      <c r="G187" s="310"/>
      <c r="H187" s="311"/>
      <c r="I187" s="312"/>
      <c r="J187" s="15"/>
    </row>
    <row r="188" spans="1:10" ht="16.5" customHeight="1">
      <c r="A188" s="15"/>
      <c r="B188" s="1205"/>
      <c r="C188" s="300"/>
      <c r="D188" s="309"/>
      <c r="E188" s="308"/>
      <c r="F188" s="309"/>
      <c r="G188" s="310"/>
      <c r="H188" s="311"/>
      <c r="I188" s="312"/>
      <c r="J188" s="15"/>
    </row>
    <row r="189" spans="1:10" ht="16.5" customHeight="1">
      <c r="A189" s="15"/>
      <c r="B189" s="1205"/>
      <c r="C189" s="300"/>
      <c r="D189" s="309"/>
      <c r="E189" s="308"/>
      <c r="F189" s="309"/>
      <c r="G189" s="310"/>
      <c r="H189" s="311"/>
      <c r="I189" s="312"/>
      <c r="J189" s="15"/>
    </row>
    <row r="190" spans="1:10" ht="16.5" customHeight="1">
      <c r="A190" s="15"/>
      <c r="B190" s="1205"/>
      <c r="C190" s="301"/>
      <c r="D190" s="314"/>
      <c r="E190" s="313"/>
      <c r="F190" s="314"/>
      <c r="G190" s="315"/>
      <c r="H190" s="316"/>
      <c r="I190" s="317"/>
      <c r="J190" s="15"/>
    </row>
    <row r="191" spans="1:10" ht="16.5" customHeight="1">
      <c r="A191" s="15"/>
      <c r="B191" s="1205"/>
      <c r="C191" s="301"/>
      <c r="D191" s="314"/>
      <c r="E191" s="313"/>
      <c r="F191" s="314"/>
      <c r="G191" s="315"/>
      <c r="H191" s="316"/>
      <c r="I191" s="317"/>
      <c r="J191" s="15"/>
    </row>
    <row r="192" spans="1:10" ht="16.5" customHeight="1">
      <c r="A192" s="15"/>
      <c r="B192" s="1205"/>
      <c r="C192" s="301"/>
      <c r="D192" s="314"/>
      <c r="E192" s="313"/>
      <c r="F192" s="314"/>
      <c r="G192" s="315"/>
      <c r="H192" s="316"/>
      <c r="I192" s="317"/>
      <c r="J192" s="15"/>
    </row>
    <row r="193" spans="1:10" ht="16.5" customHeight="1">
      <c r="A193" s="15"/>
      <c r="B193" s="1205"/>
      <c r="C193" s="301"/>
      <c r="D193" s="314"/>
      <c r="E193" s="313"/>
      <c r="F193" s="314"/>
      <c r="G193" s="315"/>
      <c r="H193" s="316"/>
      <c r="I193" s="317"/>
      <c r="J193" s="15"/>
    </row>
    <row r="194" spans="1:10" ht="16.5" customHeight="1">
      <c r="A194" s="15"/>
      <c r="B194" s="1205"/>
      <c r="C194" s="301"/>
      <c r="D194" s="314"/>
      <c r="E194" s="313"/>
      <c r="F194" s="314"/>
      <c r="G194" s="315"/>
      <c r="H194" s="316"/>
      <c r="I194" s="317"/>
      <c r="J194" s="15"/>
    </row>
    <row r="195" spans="1:10" ht="16.5" customHeight="1">
      <c r="A195" s="15"/>
      <c r="B195" s="1205"/>
      <c r="C195" s="301"/>
      <c r="D195" s="314"/>
      <c r="E195" s="313"/>
      <c r="F195" s="314"/>
      <c r="G195" s="315"/>
      <c r="H195" s="316"/>
      <c r="I195" s="317"/>
      <c r="J195" s="15"/>
    </row>
    <row r="196" spans="1:10" ht="16.5" customHeight="1">
      <c r="A196" s="15"/>
      <c r="B196" s="1205"/>
      <c r="C196" s="302"/>
      <c r="D196" s="319"/>
      <c r="E196" s="318"/>
      <c r="F196" s="319"/>
      <c r="G196" s="320"/>
      <c r="H196" s="321"/>
      <c r="I196" s="322"/>
      <c r="J196" s="15"/>
    </row>
    <row r="197" spans="1:10" ht="16.5" customHeight="1" thickBot="1">
      <c r="A197" s="15"/>
      <c r="B197" s="1206"/>
      <c r="C197" s="1207" t="s">
        <v>176</v>
      </c>
      <c r="D197" s="1208"/>
      <c r="E197" s="44" t="str">
        <f>IF(SUM(E185:E196)=0,"",SUM(E185:E196))</f>
        <v/>
      </c>
      <c r="F197" s="26"/>
      <c r="G197" s="154" t="s">
        <v>262</v>
      </c>
      <c r="H197" s="155" t="s">
        <v>262</v>
      </c>
      <c r="I197" s="27"/>
      <c r="J197" s="15"/>
    </row>
    <row r="198" spans="1:10" ht="16.5" customHeight="1" thickTop="1">
      <c r="A198" s="15"/>
      <c r="B198" s="1204" t="str">
        <f>IF(期首設定!$F$10+11&gt;12,期首設定!$F$10+11-12,期首設定!$F$10+11)&amp;"月"</f>
        <v>12月</v>
      </c>
      <c r="C198" s="323"/>
      <c r="D198" s="324"/>
      <c r="E198" s="325"/>
      <c r="F198" s="309"/>
      <c r="G198" s="326"/>
      <c r="H198" s="327"/>
      <c r="I198" s="328"/>
      <c r="J198" s="15"/>
    </row>
    <row r="199" spans="1:10" ht="16.5" customHeight="1">
      <c r="A199" s="15"/>
      <c r="B199" s="1205"/>
      <c r="C199" s="300"/>
      <c r="D199" s="309"/>
      <c r="E199" s="308"/>
      <c r="F199" s="309"/>
      <c r="G199" s="310"/>
      <c r="H199" s="311"/>
      <c r="I199" s="312"/>
      <c r="J199" s="15"/>
    </row>
    <row r="200" spans="1:10" ht="16.5" customHeight="1">
      <c r="A200" s="15"/>
      <c r="B200" s="1205"/>
      <c r="C200" s="300"/>
      <c r="D200" s="309"/>
      <c r="E200" s="308"/>
      <c r="F200" s="309"/>
      <c r="G200" s="310"/>
      <c r="H200" s="311"/>
      <c r="I200" s="312"/>
      <c r="J200" s="15"/>
    </row>
    <row r="201" spans="1:10" ht="16.5" customHeight="1">
      <c r="A201" s="15"/>
      <c r="B201" s="1205"/>
      <c r="C201" s="300"/>
      <c r="D201" s="309"/>
      <c r="E201" s="308"/>
      <c r="F201" s="309"/>
      <c r="G201" s="310"/>
      <c r="H201" s="311"/>
      <c r="I201" s="312"/>
      <c r="J201" s="15"/>
    </row>
    <row r="202" spans="1:10" ht="16.5" customHeight="1">
      <c r="A202" s="15"/>
      <c r="B202" s="1205"/>
      <c r="C202" s="300"/>
      <c r="D202" s="309"/>
      <c r="E202" s="308"/>
      <c r="F202" s="309"/>
      <c r="G202" s="310"/>
      <c r="H202" s="311"/>
      <c r="I202" s="312"/>
      <c r="J202" s="15"/>
    </row>
    <row r="203" spans="1:10" ht="16.5" customHeight="1">
      <c r="A203" s="15"/>
      <c r="B203" s="1205"/>
      <c r="C203" s="301"/>
      <c r="D203" s="314"/>
      <c r="E203" s="313"/>
      <c r="F203" s="314"/>
      <c r="G203" s="315"/>
      <c r="H203" s="316"/>
      <c r="I203" s="317"/>
      <c r="J203" s="15"/>
    </row>
    <row r="204" spans="1:10" ht="16.5" customHeight="1">
      <c r="A204" s="15"/>
      <c r="B204" s="1205"/>
      <c r="C204" s="301"/>
      <c r="D204" s="314"/>
      <c r="E204" s="313"/>
      <c r="F204" s="314"/>
      <c r="G204" s="315"/>
      <c r="H204" s="316"/>
      <c r="I204" s="317"/>
      <c r="J204" s="15"/>
    </row>
    <row r="205" spans="1:10" ht="16.5" customHeight="1">
      <c r="A205" s="15"/>
      <c r="B205" s="1205"/>
      <c r="C205" s="301"/>
      <c r="D205" s="314"/>
      <c r="E205" s="313"/>
      <c r="F205" s="314"/>
      <c r="G205" s="315"/>
      <c r="H205" s="316"/>
      <c r="I205" s="317"/>
      <c r="J205" s="15"/>
    </row>
    <row r="206" spans="1:10" ht="16.5" customHeight="1">
      <c r="A206" s="15"/>
      <c r="B206" s="1205"/>
      <c r="C206" s="301"/>
      <c r="D206" s="314"/>
      <c r="E206" s="313"/>
      <c r="F206" s="314"/>
      <c r="G206" s="315"/>
      <c r="H206" s="316"/>
      <c r="I206" s="317"/>
      <c r="J206" s="15"/>
    </row>
    <row r="207" spans="1:10" ht="16.5" customHeight="1">
      <c r="A207" s="15"/>
      <c r="B207" s="1205"/>
      <c r="C207" s="301"/>
      <c r="D207" s="314"/>
      <c r="E207" s="313"/>
      <c r="F207" s="314"/>
      <c r="G207" s="315"/>
      <c r="H207" s="316"/>
      <c r="I207" s="317"/>
      <c r="J207" s="15"/>
    </row>
    <row r="208" spans="1:10" ht="16.5" customHeight="1">
      <c r="A208" s="15"/>
      <c r="B208" s="1205"/>
      <c r="C208" s="301"/>
      <c r="D208" s="314"/>
      <c r="E208" s="313"/>
      <c r="F208" s="314"/>
      <c r="G208" s="315"/>
      <c r="H208" s="316"/>
      <c r="I208" s="317"/>
      <c r="J208" s="15"/>
    </row>
    <row r="209" spans="1:10" ht="16.5" customHeight="1">
      <c r="A209" s="15"/>
      <c r="B209" s="1205"/>
      <c r="C209" s="302"/>
      <c r="D209" s="319"/>
      <c r="E209" s="318"/>
      <c r="F209" s="319"/>
      <c r="G209" s="320"/>
      <c r="H209" s="321"/>
      <c r="I209" s="322"/>
      <c r="J209" s="15"/>
    </row>
    <row r="210" spans="1:10" ht="16.5" customHeight="1">
      <c r="A210" s="15"/>
      <c r="B210" s="1209"/>
      <c r="C210" s="1210" t="s">
        <v>176</v>
      </c>
      <c r="D210" s="1211"/>
      <c r="E210" s="46" t="str">
        <f>IF(SUM(E198:E209)=0,"",SUM(E198:E209))</f>
        <v/>
      </c>
      <c r="F210" s="28"/>
      <c r="G210" s="156" t="s">
        <v>262</v>
      </c>
      <c r="H210" s="157" t="s">
        <v>262</v>
      </c>
      <c r="I210" s="29"/>
      <c r="J210" s="15"/>
    </row>
    <row r="211" spans="1:10" ht="30" customHeight="1">
      <c r="A211" s="15"/>
      <c r="B211" s="15"/>
      <c r="C211" s="15"/>
      <c r="D211" s="15"/>
      <c r="E211" s="15"/>
      <c r="F211" s="15"/>
      <c r="G211" s="15"/>
      <c r="H211" s="15"/>
      <c r="I211" s="15"/>
      <c r="J211" s="15"/>
    </row>
    <row r="212" spans="1:10" ht="21" customHeight="1">
      <c r="A212" s="15"/>
      <c r="B212" s="1196" t="s">
        <v>193</v>
      </c>
      <c r="C212" s="1197"/>
      <c r="D212" s="1197"/>
      <c r="E212" s="1197"/>
      <c r="F212" s="47">
        <f>SUM(E6:E17)</f>
        <v>0</v>
      </c>
      <c r="G212" s="1201"/>
      <c r="H212" s="1202"/>
      <c r="I212" s="1203"/>
      <c r="J212" s="15"/>
    </row>
    <row r="213" spans="1:10" ht="21" customHeight="1">
      <c r="A213" s="15"/>
      <c r="B213" s="1196" t="s">
        <v>187</v>
      </c>
      <c r="C213" s="1197"/>
      <c r="D213" s="1197"/>
      <c r="E213" s="1197"/>
      <c r="F213" s="47">
        <f>SUM(E31,E44,E57,E79,E95,E111,E133,E149,E165,E184,E197,E210)</f>
        <v>0</v>
      </c>
      <c r="G213" s="1201"/>
      <c r="H213" s="1202"/>
      <c r="I213" s="1203"/>
      <c r="J213" s="15"/>
    </row>
    <row r="214" spans="1:10" ht="21" customHeight="1">
      <c r="A214" s="15"/>
      <c r="B214" s="1196" t="s">
        <v>191</v>
      </c>
      <c r="C214" s="1197"/>
      <c r="D214" s="1197"/>
      <c r="E214" s="1197"/>
      <c r="F214" s="47" t="e">
        <f>SUM(F212:F213)-F215</f>
        <v>#REF!</v>
      </c>
      <c r="G214" s="1198" t="e">
        <f>IF(F214=#REF!,"","　エラー　")</f>
        <v>#REF!</v>
      </c>
      <c r="H214" s="1199"/>
      <c r="I214" s="1200"/>
      <c r="J214" s="15"/>
    </row>
    <row r="215" spans="1:10" ht="21" customHeight="1">
      <c r="A215" s="15"/>
      <c r="B215" s="1196" t="s">
        <v>194</v>
      </c>
      <c r="C215" s="1197"/>
      <c r="D215" s="1197"/>
      <c r="E215" s="1197"/>
      <c r="F215" s="47" t="e">
        <f>#REF!</f>
        <v>#REF!</v>
      </c>
      <c r="G215" s="1198"/>
      <c r="H215" s="1199"/>
      <c r="I215" s="1200"/>
      <c r="J215" s="15"/>
    </row>
    <row r="216" spans="1:10" ht="6" customHeight="1">
      <c r="A216" s="15"/>
      <c r="B216" s="15"/>
      <c r="C216" s="15"/>
      <c r="D216" s="15"/>
      <c r="E216" s="15"/>
      <c r="F216" s="15"/>
      <c r="G216" s="15"/>
      <c r="H216" s="15"/>
      <c r="I216" s="15"/>
      <c r="J216" s="15"/>
    </row>
    <row r="217" spans="1:10" ht="16.5" customHeight="1"/>
    <row r="218" spans="1:10" ht="16.5" customHeight="1"/>
    <row r="219" spans="1:10" ht="16.5" customHeight="1"/>
  </sheetData>
  <sheetProtection password="CC51" sheet="1" objects="1" scenarios="1"/>
  <mergeCells count="66">
    <mergeCell ref="E170:E171"/>
    <mergeCell ref="F170:F171"/>
    <mergeCell ref="G170:H170"/>
    <mergeCell ref="I170:I171"/>
    <mergeCell ref="G168:H168"/>
    <mergeCell ref="B62:B63"/>
    <mergeCell ref="C62:C63"/>
    <mergeCell ref="D62:D63"/>
    <mergeCell ref="E62:E63"/>
    <mergeCell ref="F62:F63"/>
    <mergeCell ref="E116:E117"/>
    <mergeCell ref="F116:F117"/>
    <mergeCell ref="G116:H116"/>
    <mergeCell ref="I116:I117"/>
    <mergeCell ref="G114:H114"/>
    <mergeCell ref="G60:H60"/>
    <mergeCell ref="G62:H62"/>
    <mergeCell ref="I62:I63"/>
    <mergeCell ref="G2:H2"/>
    <mergeCell ref="I4:I5"/>
    <mergeCell ref="B4:B5"/>
    <mergeCell ref="C4:C5"/>
    <mergeCell ref="D4:D5"/>
    <mergeCell ref="E4:E5"/>
    <mergeCell ref="F4:F5"/>
    <mergeCell ref="G4:H4"/>
    <mergeCell ref="B6:B18"/>
    <mergeCell ref="C31:D31"/>
    <mergeCell ref="C18:D18"/>
    <mergeCell ref="C44:D44"/>
    <mergeCell ref="C57:D57"/>
    <mergeCell ref="B19:B31"/>
    <mergeCell ref="B32:B44"/>
    <mergeCell ref="B45:B57"/>
    <mergeCell ref="C79:D79"/>
    <mergeCell ref="C95:D95"/>
    <mergeCell ref="C111:D111"/>
    <mergeCell ref="B118:B133"/>
    <mergeCell ref="C133:D133"/>
    <mergeCell ref="B64:B79"/>
    <mergeCell ref="B80:B95"/>
    <mergeCell ref="B96:B111"/>
    <mergeCell ref="B116:B117"/>
    <mergeCell ref="C116:C117"/>
    <mergeCell ref="D116:D117"/>
    <mergeCell ref="B185:B197"/>
    <mergeCell ref="C197:D197"/>
    <mergeCell ref="B198:B210"/>
    <mergeCell ref="C210:D210"/>
    <mergeCell ref="B134:B149"/>
    <mergeCell ref="C149:D149"/>
    <mergeCell ref="B150:B165"/>
    <mergeCell ref="C165:D165"/>
    <mergeCell ref="B172:B184"/>
    <mergeCell ref="C184:D184"/>
    <mergeCell ref="B170:B171"/>
    <mergeCell ref="C170:C171"/>
    <mergeCell ref="D170:D171"/>
    <mergeCell ref="B215:E215"/>
    <mergeCell ref="G215:I215"/>
    <mergeCell ref="B212:E212"/>
    <mergeCell ref="G212:I212"/>
    <mergeCell ref="B213:E213"/>
    <mergeCell ref="G213:I213"/>
    <mergeCell ref="B214:E214"/>
    <mergeCell ref="G214:I214"/>
  </mergeCells>
  <phoneticPr fontId="1"/>
  <pageMargins left="0.43307086614173229" right="0.19685039370078741" top="0.22" bottom="0.27" header="0.2" footer="0.2"/>
  <pageSetup paperSize="9" orientation="portrait" r:id="rId1"/>
  <headerFooter>
    <oddFooter>&amp;P ページ</oddFooter>
  </headerFooter>
  <rowBreaks count="2" manualBreakCount="2">
    <brk id="112" max="9" man="1"/>
    <brk id="166" max="9" man="1"/>
  </rowBreaks>
</worksheet>
</file>

<file path=xl/worksheets/sheet6.xml><?xml version="1.0" encoding="utf-8"?>
<worksheet xmlns="http://schemas.openxmlformats.org/spreadsheetml/2006/main" xmlns:r="http://schemas.openxmlformats.org/officeDocument/2006/relationships">
  <sheetPr codeName="Sheet22">
    <tabColor theme="4" tint="0.39997558519241921"/>
  </sheetPr>
  <dimension ref="B1:M88"/>
  <sheetViews>
    <sheetView zoomScaleNormal="100" workbookViewId="0">
      <selection activeCell="C6" sqref="C6"/>
    </sheetView>
  </sheetViews>
  <sheetFormatPr defaultRowHeight="13.5"/>
  <cols>
    <col min="1" max="1" width="2.125" style="148" customWidth="1"/>
    <col min="2" max="2" width="5.625" style="148" customWidth="1"/>
    <col min="3" max="3" width="9.625" style="753" customWidth="1"/>
    <col min="4" max="4" width="20.625" style="148" customWidth="1"/>
    <col min="5" max="5" width="13.125" style="754" customWidth="1"/>
    <col min="6" max="6" width="9.625" style="753" customWidth="1"/>
    <col min="7" max="7" width="14.625" style="148" customWidth="1"/>
    <col min="8" max="8" width="4.125" style="148" customWidth="1"/>
    <col min="9" max="10" width="3.125" style="148" customWidth="1"/>
    <col min="11" max="11" width="5.125" style="755" customWidth="1"/>
    <col min="12" max="12" width="10.625" style="148" customWidth="1"/>
    <col min="13" max="13" width="11.625" style="148" customWidth="1"/>
    <col min="14" max="14" width="1.125" style="148" customWidth="1"/>
    <col min="15" max="16384" width="9" style="148"/>
  </cols>
  <sheetData>
    <row r="1" spans="2:13">
      <c r="C1" s="753" t="s">
        <v>541</v>
      </c>
    </row>
    <row r="2" spans="2:13" ht="21" customHeight="1">
      <c r="B2" s="238" t="s">
        <v>550</v>
      </c>
      <c r="J2" s="1228" t="s">
        <v>152</v>
      </c>
      <c r="K2" s="1228"/>
      <c r="L2" s="1229" t="str">
        <f>IF(ISBLANK(期首設定!$C$14),"",期首設定!$C$14)</f>
        <v/>
      </c>
      <c r="M2" s="1229"/>
    </row>
    <row r="3" spans="2:13" ht="3.75" customHeight="1"/>
    <row r="4" spans="2:13">
      <c r="B4" s="1236" t="s">
        <v>540</v>
      </c>
      <c r="C4" s="1238" t="s">
        <v>552</v>
      </c>
      <c r="D4" s="1256" t="s">
        <v>549</v>
      </c>
      <c r="E4" s="1240" t="s">
        <v>524</v>
      </c>
      <c r="F4" s="1252" t="s">
        <v>525</v>
      </c>
      <c r="G4" s="1254" t="s">
        <v>542</v>
      </c>
      <c r="H4" s="1233" t="s">
        <v>548</v>
      </c>
      <c r="I4" s="1234"/>
      <c r="J4" s="1234"/>
      <c r="K4" s="1234"/>
      <c r="L4" s="1235"/>
      <c r="M4" s="1258" t="s">
        <v>286</v>
      </c>
    </row>
    <row r="5" spans="2:13" ht="18" customHeight="1" thickBot="1">
      <c r="B5" s="1237"/>
      <c r="C5" s="1239"/>
      <c r="D5" s="1257"/>
      <c r="E5" s="1241"/>
      <c r="F5" s="1253"/>
      <c r="G5" s="1255"/>
      <c r="H5" s="756" t="s">
        <v>543</v>
      </c>
      <c r="I5" s="757" t="s">
        <v>544</v>
      </c>
      <c r="J5" s="757" t="s">
        <v>545</v>
      </c>
      <c r="K5" s="758" t="s">
        <v>546</v>
      </c>
      <c r="L5" s="759" t="s">
        <v>547</v>
      </c>
      <c r="M5" s="1259"/>
    </row>
    <row r="6" spans="2:13" ht="14.25" thickTop="1">
      <c r="B6" s="1244" t="s">
        <v>539</v>
      </c>
      <c r="C6" s="769"/>
      <c r="D6" s="770"/>
      <c r="E6" s="771"/>
      <c r="F6" s="772"/>
      <c r="G6" s="773"/>
      <c r="H6" s="774"/>
      <c r="I6" s="770"/>
      <c r="J6" s="770"/>
      <c r="K6" s="775"/>
      <c r="L6" s="760" t="str">
        <f>IF(ISBLANK(K6),"",VLOOKUP(K6,科目一覧!$I$69:$J$175,2,FALSE))</f>
        <v/>
      </c>
      <c r="M6" s="805"/>
    </row>
    <row r="7" spans="2:13">
      <c r="B7" s="1245"/>
      <c r="C7" s="776"/>
      <c r="D7" s="777"/>
      <c r="E7" s="778"/>
      <c r="F7" s="779"/>
      <c r="G7" s="780"/>
      <c r="H7" s="781"/>
      <c r="I7" s="777"/>
      <c r="J7" s="777"/>
      <c r="K7" s="782"/>
      <c r="L7" s="761" t="str">
        <f>IF(ISBLANK(K7),"",VLOOKUP(K7,科目一覧!$I$69:$J$175,2,FALSE))</f>
        <v/>
      </c>
      <c r="M7" s="806"/>
    </row>
    <row r="8" spans="2:13">
      <c r="B8" s="1245"/>
      <c r="C8" s="776"/>
      <c r="D8" s="777"/>
      <c r="E8" s="778"/>
      <c r="F8" s="779"/>
      <c r="G8" s="780"/>
      <c r="H8" s="781"/>
      <c r="I8" s="777"/>
      <c r="J8" s="777"/>
      <c r="K8" s="782"/>
      <c r="L8" s="761" t="str">
        <f>IF(ISBLANK(K8),"",VLOOKUP(K8,科目一覧!$I$69:$J$175,2,FALSE))</f>
        <v/>
      </c>
      <c r="M8" s="806"/>
    </row>
    <row r="9" spans="2:13">
      <c r="B9" s="1245"/>
      <c r="C9" s="776"/>
      <c r="D9" s="777"/>
      <c r="E9" s="778"/>
      <c r="F9" s="779"/>
      <c r="G9" s="780"/>
      <c r="H9" s="781"/>
      <c r="I9" s="777"/>
      <c r="J9" s="777"/>
      <c r="K9" s="782"/>
      <c r="L9" s="761" t="str">
        <f>IF(ISBLANK(K9),"",VLOOKUP(K9,科目一覧!$I$69:$J$175,2,FALSE))</f>
        <v/>
      </c>
      <c r="M9" s="806"/>
    </row>
    <row r="10" spans="2:13">
      <c r="B10" s="1245"/>
      <c r="C10" s="776"/>
      <c r="D10" s="777"/>
      <c r="E10" s="778"/>
      <c r="F10" s="779"/>
      <c r="G10" s="780"/>
      <c r="H10" s="781"/>
      <c r="I10" s="777"/>
      <c r="J10" s="777"/>
      <c r="K10" s="782"/>
      <c r="L10" s="761" t="str">
        <f>IF(ISBLANK(K10),"",VLOOKUP(K10,科目一覧!$I$69:$J$175,2,FALSE))</f>
        <v/>
      </c>
      <c r="M10" s="806"/>
    </row>
    <row r="11" spans="2:13">
      <c r="B11" s="1245"/>
      <c r="C11" s="776"/>
      <c r="D11" s="777"/>
      <c r="E11" s="778"/>
      <c r="F11" s="779"/>
      <c r="G11" s="780"/>
      <c r="H11" s="781"/>
      <c r="I11" s="777"/>
      <c r="J11" s="777"/>
      <c r="K11" s="782"/>
      <c r="L11" s="761" t="str">
        <f>IF(ISBLANK(K11),"",VLOOKUP(K11,科目一覧!$I$69:$J$175,2,FALSE))</f>
        <v/>
      </c>
      <c r="M11" s="806"/>
    </row>
    <row r="12" spans="2:13">
      <c r="B12" s="1245"/>
      <c r="C12" s="776"/>
      <c r="D12" s="777"/>
      <c r="E12" s="778"/>
      <c r="F12" s="779"/>
      <c r="G12" s="780"/>
      <c r="H12" s="781"/>
      <c r="I12" s="777"/>
      <c r="J12" s="777"/>
      <c r="K12" s="782"/>
      <c r="L12" s="761" t="str">
        <f>IF(ISBLANK(K12),"",VLOOKUP(K12,科目一覧!$I$69:$J$175,2,FALSE))</f>
        <v/>
      </c>
      <c r="M12" s="806"/>
    </row>
    <row r="13" spans="2:13">
      <c r="B13" s="1246"/>
      <c r="C13" s="783"/>
      <c r="D13" s="784"/>
      <c r="E13" s="785"/>
      <c r="F13" s="786"/>
      <c r="G13" s="787"/>
      <c r="H13" s="788"/>
      <c r="I13" s="784"/>
      <c r="J13" s="784"/>
      <c r="K13" s="789"/>
      <c r="L13" s="762" t="str">
        <f>IF(ISBLANK(K13),"",VLOOKUP(K13,科目一覧!$I$69:$J$175,2,FALSE))</f>
        <v/>
      </c>
      <c r="M13" s="807"/>
    </row>
    <row r="14" spans="2:13">
      <c r="B14" s="1242" t="str">
        <f>期首設定!$F$10&amp;"月"</f>
        <v>1月</v>
      </c>
      <c r="C14" s="790"/>
      <c r="D14" s="791"/>
      <c r="E14" s="792"/>
      <c r="F14" s="793"/>
      <c r="G14" s="794"/>
      <c r="H14" s="795"/>
      <c r="I14" s="791"/>
      <c r="J14" s="791"/>
      <c r="K14" s="796"/>
      <c r="L14" s="763" t="str">
        <f>IF(ISBLANK(K14),"",VLOOKUP(K14,科目一覧!$I$69:$J$175,2,FALSE))</f>
        <v/>
      </c>
      <c r="M14" s="808"/>
    </row>
    <row r="15" spans="2:13">
      <c r="B15" s="1231"/>
      <c r="C15" s="776"/>
      <c r="D15" s="777"/>
      <c r="E15" s="778"/>
      <c r="F15" s="779"/>
      <c r="G15" s="780"/>
      <c r="H15" s="781"/>
      <c r="I15" s="777"/>
      <c r="J15" s="777"/>
      <c r="K15" s="782"/>
      <c r="L15" s="761" t="str">
        <f>IF(ISBLANK(K15),"",VLOOKUP(K15,科目一覧!$I$69:$J$175,2,FALSE))</f>
        <v/>
      </c>
      <c r="M15" s="806"/>
    </row>
    <row r="16" spans="2:13">
      <c r="B16" s="1231"/>
      <c r="C16" s="776"/>
      <c r="D16" s="777"/>
      <c r="E16" s="778"/>
      <c r="F16" s="779"/>
      <c r="G16" s="780"/>
      <c r="H16" s="781"/>
      <c r="I16" s="777"/>
      <c r="J16" s="777"/>
      <c r="K16" s="782"/>
      <c r="L16" s="761" t="str">
        <f>IF(ISBLANK(K16),"",VLOOKUP(K16,科目一覧!$I$69:$J$175,2,FALSE))</f>
        <v/>
      </c>
      <c r="M16" s="806"/>
    </row>
    <row r="17" spans="2:13">
      <c r="B17" s="1231"/>
      <c r="C17" s="776"/>
      <c r="D17" s="777"/>
      <c r="E17" s="778"/>
      <c r="F17" s="779"/>
      <c r="G17" s="780"/>
      <c r="H17" s="781"/>
      <c r="I17" s="777"/>
      <c r="J17" s="777"/>
      <c r="K17" s="782"/>
      <c r="L17" s="761" t="str">
        <f>IF(ISBLANK(K17),"",VLOOKUP(K17,科目一覧!$I$69:$J$175,2,FALSE))</f>
        <v/>
      </c>
      <c r="M17" s="806"/>
    </row>
    <row r="18" spans="2:13">
      <c r="B18" s="1243"/>
      <c r="C18" s="797"/>
      <c r="D18" s="798"/>
      <c r="E18" s="799"/>
      <c r="F18" s="800"/>
      <c r="G18" s="801"/>
      <c r="H18" s="802"/>
      <c r="I18" s="798"/>
      <c r="J18" s="798"/>
      <c r="K18" s="803"/>
      <c r="L18" s="764" t="str">
        <f>IF(ISBLANK(K18),"",VLOOKUP(K18,科目一覧!$I$69:$J$175,2,FALSE))</f>
        <v/>
      </c>
      <c r="M18" s="809"/>
    </row>
    <row r="19" spans="2:13">
      <c r="B19" s="1230" t="str">
        <f>IF(期首設定!$F$10+1&gt;12,期首設定!$F$10+1-12,期首設定!$F$10+1)&amp;"月"</f>
        <v>2月</v>
      </c>
      <c r="C19" s="769"/>
      <c r="D19" s="791"/>
      <c r="E19" s="771"/>
      <c r="F19" s="772"/>
      <c r="G19" s="773"/>
      <c r="H19" s="774"/>
      <c r="I19" s="770"/>
      <c r="J19" s="770"/>
      <c r="K19" s="775"/>
      <c r="L19" s="760" t="str">
        <f>IF(ISBLANK(K19),"",VLOOKUP(K19,科目一覧!$I$69:$J$175,2,FALSE))</f>
        <v/>
      </c>
      <c r="M19" s="805"/>
    </row>
    <row r="20" spans="2:13">
      <c r="B20" s="1231"/>
      <c r="C20" s="776"/>
      <c r="D20" s="777"/>
      <c r="E20" s="778"/>
      <c r="F20" s="779"/>
      <c r="G20" s="780"/>
      <c r="H20" s="781"/>
      <c r="I20" s="777"/>
      <c r="J20" s="777"/>
      <c r="K20" s="782"/>
      <c r="L20" s="761" t="str">
        <f>IF(ISBLANK(K20),"",VLOOKUP(K20,科目一覧!$I$69:$J$175,2,FALSE))</f>
        <v/>
      </c>
      <c r="M20" s="806"/>
    </row>
    <row r="21" spans="2:13">
      <c r="B21" s="1231"/>
      <c r="C21" s="776"/>
      <c r="D21" s="777"/>
      <c r="E21" s="778"/>
      <c r="F21" s="779"/>
      <c r="G21" s="780"/>
      <c r="H21" s="781"/>
      <c r="I21" s="777"/>
      <c r="J21" s="777"/>
      <c r="K21" s="782"/>
      <c r="L21" s="761" t="str">
        <f>IF(ISBLANK(K21),"",VLOOKUP(K21,科目一覧!$I$69:$J$175,2,FALSE))</f>
        <v/>
      </c>
      <c r="M21" s="806"/>
    </row>
    <row r="22" spans="2:13">
      <c r="B22" s="1231"/>
      <c r="C22" s="776"/>
      <c r="D22" s="777"/>
      <c r="E22" s="778"/>
      <c r="F22" s="779"/>
      <c r="G22" s="780"/>
      <c r="H22" s="781"/>
      <c r="I22" s="777"/>
      <c r="J22" s="777"/>
      <c r="K22" s="782"/>
      <c r="L22" s="761" t="str">
        <f>IF(ISBLANK(K22),"",VLOOKUP(K22,科目一覧!$I$69:$J$175,2,FALSE))</f>
        <v/>
      </c>
      <c r="M22" s="806"/>
    </row>
    <row r="23" spans="2:13">
      <c r="B23" s="1232"/>
      <c r="C23" s="783"/>
      <c r="D23" s="784"/>
      <c r="E23" s="785"/>
      <c r="F23" s="786"/>
      <c r="G23" s="787"/>
      <c r="H23" s="788"/>
      <c r="I23" s="784"/>
      <c r="J23" s="784"/>
      <c r="K23" s="789"/>
      <c r="L23" s="762" t="str">
        <f>IF(ISBLANK(K23),"",VLOOKUP(K23,科目一覧!$I$69:$J$175,2,FALSE))</f>
        <v/>
      </c>
      <c r="M23" s="807"/>
    </row>
    <row r="24" spans="2:13">
      <c r="B24" s="1242" t="str">
        <f>IF(期首設定!$F$10+2&gt;12,期首設定!$F$10+2-12,期首設定!$F$10+2)&amp;"月"</f>
        <v>3月</v>
      </c>
      <c r="C24" s="790"/>
      <c r="D24" s="791"/>
      <c r="E24" s="792"/>
      <c r="F24" s="793"/>
      <c r="G24" s="794"/>
      <c r="H24" s="795"/>
      <c r="I24" s="791"/>
      <c r="J24" s="791"/>
      <c r="K24" s="796"/>
      <c r="L24" s="763" t="str">
        <f>IF(ISBLANK(K24),"",VLOOKUP(K24,科目一覧!$I$69:$J$175,2,FALSE))</f>
        <v/>
      </c>
      <c r="M24" s="808"/>
    </row>
    <row r="25" spans="2:13">
      <c r="B25" s="1231"/>
      <c r="C25" s="776"/>
      <c r="D25" s="777"/>
      <c r="E25" s="778"/>
      <c r="F25" s="779"/>
      <c r="G25" s="780"/>
      <c r="H25" s="781"/>
      <c r="I25" s="777"/>
      <c r="J25" s="777"/>
      <c r="K25" s="782"/>
      <c r="L25" s="761" t="str">
        <f>IF(ISBLANK(K25),"",VLOOKUP(K25,科目一覧!$I$69:$J$175,2,FALSE))</f>
        <v/>
      </c>
      <c r="M25" s="806"/>
    </row>
    <row r="26" spans="2:13">
      <c r="B26" s="1231"/>
      <c r="C26" s="776"/>
      <c r="D26" s="777"/>
      <c r="E26" s="778"/>
      <c r="F26" s="779"/>
      <c r="G26" s="780"/>
      <c r="H26" s="781"/>
      <c r="I26" s="777"/>
      <c r="J26" s="777"/>
      <c r="K26" s="782"/>
      <c r="L26" s="761" t="str">
        <f>IF(ISBLANK(K26),"",VLOOKUP(K26,科目一覧!$I$69:$J$175,2,FALSE))</f>
        <v/>
      </c>
      <c r="M26" s="806"/>
    </row>
    <row r="27" spans="2:13">
      <c r="B27" s="1231"/>
      <c r="C27" s="776"/>
      <c r="D27" s="777"/>
      <c r="E27" s="778"/>
      <c r="F27" s="779"/>
      <c r="G27" s="780"/>
      <c r="H27" s="781"/>
      <c r="I27" s="777"/>
      <c r="J27" s="777"/>
      <c r="K27" s="782"/>
      <c r="L27" s="761" t="str">
        <f>IF(ISBLANK(K27),"",VLOOKUP(K27,科目一覧!$I$69:$J$175,2,FALSE))</f>
        <v/>
      </c>
      <c r="M27" s="806"/>
    </row>
    <row r="28" spans="2:13">
      <c r="B28" s="1243"/>
      <c r="C28" s="797"/>
      <c r="D28" s="798"/>
      <c r="E28" s="799"/>
      <c r="F28" s="800"/>
      <c r="G28" s="801"/>
      <c r="H28" s="802"/>
      <c r="I28" s="798"/>
      <c r="J28" s="798"/>
      <c r="K28" s="803"/>
      <c r="L28" s="764" t="str">
        <f>IF(ISBLANK(K28),"",VLOOKUP(K28,科目一覧!$I$69:$J$175,2,FALSE))</f>
        <v/>
      </c>
      <c r="M28" s="809"/>
    </row>
    <row r="29" spans="2:13">
      <c r="B29" s="1230" t="str">
        <f>IF(期首設定!$F$10+3&gt;12,期首設定!$F$10+3-12,期首設定!$F$10+3)&amp;"月"</f>
        <v>4月</v>
      </c>
      <c r="C29" s="769"/>
      <c r="D29" s="791"/>
      <c r="E29" s="771"/>
      <c r="F29" s="772"/>
      <c r="G29" s="773"/>
      <c r="H29" s="774"/>
      <c r="I29" s="770"/>
      <c r="J29" s="770"/>
      <c r="K29" s="775"/>
      <c r="L29" s="760" t="str">
        <f>IF(ISBLANK(K29),"",VLOOKUP(K29,科目一覧!$I$69:$J$175,2,FALSE))</f>
        <v/>
      </c>
      <c r="M29" s="808"/>
    </row>
    <row r="30" spans="2:13">
      <c r="B30" s="1231"/>
      <c r="C30" s="776"/>
      <c r="D30" s="777"/>
      <c r="E30" s="778"/>
      <c r="F30" s="779"/>
      <c r="G30" s="780"/>
      <c r="H30" s="781"/>
      <c r="I30" s="777"/>
      <c r="J30" s="777"/>
      <c r="K30" s="782"/>
      <c r="L30" s="761" t="str">
        <f>IF(ISBLANK(K30),"",VLOOKUP(K30,科目一覧!$I$69:$J$175,2,FALSE))</f>
        <v/>
      </c>
      <c r="M30" s="806"/>
    </row>
    <row r="31" spans="2:13">
      <c r="B31" s="1231"/>
      <c r="C31" s="776"/>
      <c r="D31" s="777"/>
      <c r="E31" s="778"/>
      <c r="F31" s="779"/>
      <c r="G31" s="780"/>
      <c r="H31" s="781"/>
      <c r="I31" s="777"/>
      <c r="J31" s="777"/>
      <c r="K31" s="782"/>
      <c r="L31" s="761" t="str">
        <f>IF(ISBLANK(K31),"",VLOOKUP(K31,科目一覧!$I$69:$J$175,2,FALSE))</f>
        <v/>
      </c>
      <c r="M31" s="806"/>
    </row>
    <row r="32" spans="2:13">
      <c r="B32" s="1231"/>
      <c r="C32" s="776"/>
      <c r="D32" s="777"/>
      <c r="E32" s="778"/>
      <c r="F32" s="779"/>
      <c r="G32" s="780"/>
      <c r="H32" s="781"/>
      <c r="I32" s="777"/>
      <c r="J32" s="777"/>
      <c r="K32" s="782"/>
      <c r="L32" s="761" t="str">
        <f>IF(ISBLANK(K32),"",VLOOKUP(K32,科目一覧!$I$69:$J$175,2,FALSE))</f>
        <v/>
      </c>
      <c r="M32" s="806"/>
    </row>
    <row r="33" spans="2:13">
      <c r="B33" s="1232"/>
      <c r="C33" s="783"/>
      <c r="D33" s="784"/>
      <c r="E33" s="785"/>
      <c r="F33" s="786"/>
      <c r="G33" s="787"/>
      <c r="H33" s="788"/>
      <c r="I33" s="784"/>
      <c r="J33" s="784"/>
      <c r="K33" s="789"/>
      <c r="L33" s="762" t="str">
        <f>IF(ISBLANK(K33),"",VLOOKUP(K33,科目一覧!$I$69:$J$175,2,FALSE))</f>
        <v/>
      </c>
      <c r="M33" s="807"/>
    </row>
    <row r="34" spans="2:13">
      <c r="B34" s="1242" t="str">
        <f>IF(期首設定!$F$10+4&gt;12,期首設定!$F$10+4-12,期首設定!$F$10+4)&amp;"月"</f>
        <v>5月</v>
      </c>
      <c r="C34" s="790"/>
      <c r="D34" s="791"/>
      <c r="E34" s="792"/>
      <c r="F34" s="793"/>
      <c r="G34" s="794"/>
      <c r="H34" s="795"/>
      <c r="I34" s="791"/>
      <c r="J34" s="791"/>
      <c r="K34" s="796"/>
      <c r="L34" s="763" t="str">
        <f>IF(ISBLANK(K34),"",VLOOKUP(K34,科目一覧!$I$69:$J$175,2,FALSE))</f>
        <v/>
      </c>
      <c r="M34" s="808"/>
    </row>
    <row r="35" spans="2:13">
      <c r="B35" s="1231"/>
      <c r="C35" s="776"/>
      <c r="D35" s="777"/>
      <c r="E35" s="778"/>
      <c r="F35" s="779"/>
      <c r="G35" s="780"/>
      <c r="H35" s="781"/>
      <c r="I35" s="777"/>
      <c r="J35" s="777"/>
      <c r="K35" s="782"/>
      <c r="L35" s="761" t="str">
        <f>IF(ISBLANK(K35),"",VLOOKUP(K35,科目一覧!$I$69:$J$175,2,FALSE))</f>
        <v/>
      </c>
      <c r="M35" s="806"/>
    </row>
    <row r="36" spans="2:13">
      <c r="B36" s="1231"/>
      <c r="C36" s="776"/>
      <c r="D36" s="777"/>
      <c r="E36" s="778"/>
      <c r="F36" s="779"/>
      <c r="G36" s="780"/>
      <c r="H36" s="781"/>
      <c r="I36" s="777"/>
      <c r="J36" s="777"/>
      <c r="K36" s="782"/>
      <c r="L36" s="761" t="str">
        <f>IF(ISBLANK(K36),"",VLOOKUP(K36,科目一覧!$I$69:$J$175,2,FALSE))</f>
        <v/>
      </c>
      <c r="M36" s="806"/>
    </row>
    <row r="37" spans="2:13">
      <c r="B37" s="1231"/>
      <c r="C37" s="776"/>
      <c r="D37" s="777"/>
      <c r="E37" s="778"/>
      <c r="F37" s="779"/>
      <c r="G37" s="780"/>
      <c r="H37" s="781"/>
      <c r="I37" s="777"/>
      <c r="J37" s="777"/>
      <c r="K37" s="782"/>
      <c r="L37" s="761" t="str">
        <f>IF(ISBLANK(K37),"",VLOOKUP(K37,科目一覧!$I$69:$J$175,2,FALSE))</f>
        <v/>
      </c>
      <c r="M37" s="806"/>
    </row>
    <row r="38" spans="2:13">
      <c r="B38" s="1243"/>
      <c r="C38" s="797"/>
      <c r="D38" s="798"/>
      <c r="E38" s="799"/>
      <c r="F38" s="800"/>
      <c r="G38" s="801"/>
      <c r="H38" s="802"/>
      <c r="I38" s="798"/>
      <c r="J38" s="798"/>
      <c r="K38" s="803"/>
      <c r="L38" s="764" t="str">
        <f>IF(ISBLANK(K38),"",VLOOKUP(K38,科目一覧!$I$69:$J$175,2,FALSE))</f>
        <v/>
      </c>
      <c r="M38" s="809"/>
    </row>
    <row r="39" spans="2:13">
      <c r="B39" s="1230" t="str">
        <f>IF(期首設定!$F$10+5&gt;12,期首設定!$F$10+5-12,期首設定!$F$10+5)&amp;"月"</f>
        <v>6月</v>
      </c>
      <c r="C39" s="769"/>
      <c r="D39" s="791"/>
      <c r="E39" s="771"/>
      <c r="F39" s="772"/>
      <c r="G39" s="773"/>
      <c r="H39" s="774"/>
      <c r="I39" s="770"/>
      <c r="J39" s="770"/>
      <c r="K39" s="775"/>
      <c r="L39" s="760" t="str">
        <f>IF(ISBLANK(K39),"",VLOOKUP(K39,科目一覧!$I$69:$J$175,2,FALSE))</f>
        <v/>
      </c>
      <c r="M39" s="808"/>
    </row>
    <row r="40" spans="2:13">
      <c r="B40" s="1231"/>
      <c r="C40" s="776"/>
      <c r="D40" s="777"/>
      <c r="E40" s="778"/>
      <c r="F40" s="779"/>
      <c r="G40" s="780"/>
      <c r="H40" s="781"/>
      <c r="I40" s="777"/>
      <c r="J40" s="777"/>
      <c r="K40" s="782"/>
      <c r="L40" s="761" t="str">
        <f>IF(ISBLANK(K40),"",VLOOKUP(K40,科目一覧!$I$69:$J$175,2,FALSE))</f>
        <v/>
      </c>
      <c r="M40" s="806"/>
    </row>
    <row r="41" spans="2:13">
      <c r="B41" s="1231"/>
      <c r="C41" s="776"/>
      <c r="D41" s="777"/>
      <c r="E41" s="778"/>
      <c r="F41" s="779"/>
      <c r="G41" s="780"/>
      <c r="H41" s="781"/>
      <c r="I41" s="777"/>
      <c r="J41" s="777"/>
      <c r="K41" s="782"/>
      <c r="L41" s="761" t="str">
        <f>IF(ISBLANK(K41),"",VLOOKUP(K41,科目一覧!$I$69:$J$175,2,FALSE))</f>
        <v/>
      </c>
      <c r="M41" s="806"/>
    </row>
    <row r="42" spans="2:13">
      <c r="B42" s="1231"/>
      <c r="C42" s="776"/>
      <c r="D42" s="777"/>
      <c r="E42" s="778"/>
      <c r="F42" s="779"/>
      <c r="G42" s="780"/>
      <c r="H42" s="781"/>
      <c r="I42" s="777"/>
      <c r="J42" s="777"/>
      <c r="K42" s="782"/>
      <c r="L42" s="761" t="str">
        <f>IF(ISBLANK(K42),"",VLOOKUP(K42,科目一覧!$I$69:$J$175,2,FALSE))</f>
        <v/>
      </c>
      <c r="M42" s="806"/>
    </row>
    <row r="43" spans="2:13">
      <c r="B43" s="1232"/>
      <c r="C43" s="783"/>
      <c r="D43" s="784"/>
      <c r="E43" s="785"/>
      <c r="F43" s="786"/>
      <c r="G43" s="787"/>
      <c r="H43" s="788"/>
      <c r="I43" s="784"/>
      <c r="J43" s="784"/>
      <c r="K43" s="789"/>
      <c r="L43" s="762" t="str">
        <f>IF(ISBLANK(K43),"",VLOOKUP(K43,科目一覧!$I$69:$J$175,2,FALSE))</f>
        <v/>
      </c>
      <c r="M43" s="807"/>
    </row>
    <row r="44" spans="2:13">
      <c r="B44" s="1242" t="str">
        <f>IF(期首設定!$F$10+6&gt;12,期首設定!$F$10+6-12,期首設定!$F$10+6)&amp;"月"</f>
        <v>7月</v>
      </c>
      <c r="C44" s="790"/>
      <c r="D44" s="791"/>
      <c r="E44" s="792"/>
      <c r="F44" s="793"/>
      <c r="G44" s="794"/>
      <c r="H44" s="795"/>
      <c r="I44" s="791"/>
      <c r="J44" s="791"/>
      <c r="K44" s="796"/>
      <c r="L44" s="763" t="str">
        <f>IF(ISBLANK(K44),"",VLOOKUP(K44,科目一覧!$I$69:$J$175,2,FALSE))</f>
        <v/>
      </c>
      <c r="M44" s="808"/>
    </row>
    <row r="45" spans="2:13">
      <c r="B45" s="1231"/>
      <c r="C45" s="776"/>
      <c r="D45" s="777"/>
      <c r="E45" s="778"/>
      <c r="F45" s="779"/>
      <c r="G45" s="780"/>
      <c r="H45" s="781"/>
      <c r="I45" s="777"/>
      <c r="J45" s="777"/>
      <c r="K45" s="782"/>
      <c r="L45" s="761" t="str">
        <f>IF(ISBLANK(K45),"",VLOOKUP(K45,科目一覧!$I$69:$J$175,2,FALSE))</f>
        <v/>
      </c>
      <c r="M45" s="806"/>
    </row>
    <row r="46" spans="2:13">
      <c r="B46" s="1231"/>
      <c r="C46" s="776"/>
      <c r="D46" s="777"/>
      <c r="E46" s="778"/>
      <c r="F46" s="779"/>
      <c r="G46" s="780"/>
      <c r="H46" s="781"/>
      <c r="I46" s="777"/>
      <c r="J46" s="777"/>
      <c r="K46" s="782"/>
      <c r="L46" s="761" t="str">
        <f>IF(ISBLANK(K46),"",VLOOKUP(K46,科目一覧!$I$69:$J$175,2,FALSE))</f>
        <v/>
      </c>
      <c r="M46" s="806"/>
    </row>
    <row r="47" spans="2:13">
      <c r="B47" s="1231"/>
      <c r="C47" s="776"/>
      <c r="D47" s="777"/>
      <c r="E47" s="778"/>
      <c r="F47" s="779"/>
      <c r="G47" s="780"/>
      <c r="H47" s="781"/>
      <c r="I47" s="777"/>
      <c r="J47" s="777"/>
      <c r="K47" s="782"/>
      <c r="L47" s="761" t="str">
        <f>IF(ISBLANK(K47),"",VLOOKUP(K47,科目一覧!$I$69:$J$175,2,FALSE))</f>
        <v/>
      </c>
      <c r="M47" s="806"/>
    </row>
    <row r="48" spans="2:13">
      <c r="B48" s="1243"/>
      <c r="C48" s="797"/>
      <c r="D48" s="798"/>
      <c r="E48" s="799"/>
      <c r="F48" s="800"/>
      <c r="G48" s="801"/>
      <c r="H48" s="802"/>
      <c r="I48" s="798"/>
      <c r="J48" s="798"/>
      <c r="K48" s="803"/>
      <c r="L48" s="764" t="str">
        <f>IF(ISBLANK(K48),"",VLOOKUP(K48,科目一覧!$I$69:$J$175,2,FALSE))</f>
        <v/>
      </c>
      <c r="M48" s="809"/>
    </row>
    <row r="49" spans="2:13">
      <c r="B49" s="1230" t="str">
        <f>IF(期首設定!$F$10+7&gt;12,期首設定!$F$10+7-12,期首設定!$F$10+7)&amp;"月"</f>
        <v>8月</v>
      </c>
      <c r="C49" s="769"/>
      <c r="D49" s="791"/>
      <c r="E49" s="771"/>
      <c r="F49" s="772"/>
      <c r="G49" s="773"/>
      <c r="H49" s="774"/>
      <c r="I49" s="770"/>
      <c r="J49" s="770"/>
      <c r="K49" s="775"/>
      <c r="L49" s="760" t="str">
        <f>IF(ISBLANK(K49),"",VLOOKUP(K49,科目一覧!$I$69:$J$175,2,FALSE))</f>
        <v/>
      </c>
      <c r="M49" s="808"/>
    </row>
    <row r="50" spans="2:13">
      <c r="B50" s="1231"/>
      <c r="C50" s="776"/>
      <c r="D50" s="777"/>
      <c r="E50" s="778"/>
      <c r="F50" s="779"/>
      <c r="G50" s="780"/>
      <c r="H50" s="781"/>
      <c r="I50" s="777"/>
      <c r="J50" s="777"/>
      <c r="K50" s="782"/>
      <c r="L50" s="761" t="str">
        <f>IF(ISBLANK(K50),"",VLOOKUP(K50,科目一覧!$I$69:$J$175,2,FALSE))</f>
        <v/>
      </c>
      <c r="M50" s="806"/>
    </row>
    <row r="51" spans="2:13">
      <c r="B51" s="1231"/>
      <c r="C51" s="776"/>
      <c r="D51" s="777"/>
      <c r="E51" s="778"/>
      <c r="F51" s="779"/>
      <c r="G51" s="780"/>
      <c r="H51" s="781"/>
      <c r="I51" s="777"/>
      <c r="J51" s="777"/>
      <c r="K51" s="782"/>
      <c r="L51" s="761" t="str">
        <f>IF(ISBLANK(K51),"",VLOOKUP(K51,科目一覧!$I$69:$J$175,2,FALSE))</f>
        <v/>
      </c>
      <c r="M51" s="806"/>
    </row>
    <row r="52" spans="2:13">
      <c r="B52" s="1231"/>
      <c r="C52" s="776"/>
      <c r="D52" s="777"/>
      <c r="E52" s="778"/>
      <c r="F52" s="779"/>
      <c r="G52" s="780"/>
      <c r="H52" s="781"/>
      <c r="I52" s="777"/>
      <c r="J52" s="777"/>
      <c r="K52" s="782"/>
      <c r="L52" s="761" t="str">
        <f>IF(ISBLANK(K52),"",VLOOKUP(K52,科目一覧!$I$69:$J$175,2,FALSE))</f>
        <v/>
      </c>
      <c r="M52" s="806"/>
    </row>
    <row r="53" spans="2:13">
      <c r="B53" s="1232"/>
      <c r="C53" s="783"/>
      <c r="D53" s="784"/>
      <c r="E53" s="785"/>
      <c r="F53" s="786"/>
      <c r="G53" s="787"/>
      <c r="H53" s="788"/>
      <c r="I53" s="784"/>
      <c r="J53" s="784"/>
      <c r="K53" s="789"/>
      <c r="L53" s="762" t="str">
        <f>IF(ISBLANK(K53),"",VLOOKUP(K53,科目一覧!$I$69:$J$175,2,FALSE))</f>
        <v/>
      </c>
      <c r="M53" s="807"/>
    </row>
    <row r="54" spans="2:13">
      <c r="B54" s="1242" t="str">
        <f>IF(期首設定!$F$10+8&gt;12,期首設定!$F$10+8-12,期首設定!$F$10+8)&amp;"月"</f>
        <v>9月</v>
      </c>
      <c r="C54" s="790"/>
      <c r="D54" s="791"/>
      <c r="E54" s="792"/>
      <c r="F54" s="793"/>
      <c r="G54" s="794"/>
      <c r="H54" s="795"/>
      <c r="I54" s="791"/>
      <c r="J54" s="791"/>
      <c r="K54" s="796"/>
      <c r="L54" s="763" t="str">
        <f>IF(ISBLANK(K54),"",VLOOKUP(K54,科目一覧!$I$69:$J$175,2,FALSE))</f>
        <v/>
      </c>
      <c r="M54" s="808"/>
    </row>
    <row r="55" spans="2:13">
      <c r="B55" s="1231"/>
      <c r="C55" s="776"/>
      <c r="D55" s="777"/>
      <c r="E55" s="778"/>
      <c r="F55" s="779"/>
      <c r="G55" s="780"/>
      <c r="H55" s="781"/>
      <c r="I55" s="777"/>
      <c r="J55" s="777"/>
      <c r="K55" s="782"/>
      <c r="L55" s="761" t="str">
        <f>IF(ISBLANK(K55),"",VLOOKUP(K55,科目一覧!$I$69:$J$175,2,FALSE))</f>
        <v/>
      </c>
      <c r="M55" s="806"/>
    </row>
    <row r="56" spans="2:13">
      <c r="B56" s="1231"/>
      <c r="C56" s="776"/>
      <c r="D56" s="777"/>
      <c r="E56" s="778"/>
      <c r="F56" s="779"/>
      <c r="G56" s="780"/>
      <c r="H56" s="781"/>
      <c r="I56" s="777"/>
      <c r="J56" s="777"/>
      <c r="K56" s="782"/>
      <c r="L56" s="761" t="str">
        <f>IF(ISBLANK(K56),"",VLOOKUP(K56,科目一覧!$I$69:$J$175,2,FALSE))</f>
        <v/>
      </c>
      <c r="M56" s="806"/>
    </row>
    <row r="57" spans="2:13">
      <c r="B57" s="1231"/>
      <c r="C57" s="776"/>
      <c r="D57" s="777"/>
      <c r="E57" s="778"/>
      <c r="F57" s="779"/>
      <c r="G57" s="780"/>
      <c r="H57" s="781"/>
      <c r="I57" s="777"/>
      <c r="J57" s="777"/>
      <c r="K57" s="782"/>
      <c r="L57" s="761" t="str">
        <f>IF(ISBLANK(K57),"",VLOOKUP(K57,科目一覧!$I$69:$J$175,2,FALSE))</f>
        <v/>
      </c>
      <c r="M57" s="806"/>
    </row>
    <row r="58" spans="2:13">
      <c r="B58" s="1243"/>
      <c r="C58" s="797"/>
      <c r="D58" s="798"/>
      <c r="E58" s="799"/>
      <c r="F58" s="800"/>
      <c r="G58" s="801"/>
      <c r="H58" s="802"/>
      <c r="I58" s="798"/>
      <c r="J58" s="798"/>
      <c r="K58" s="803"/>
      <c r="L58" s="764" t="str">
        <f>IF(ISBLANK(K58),"",VLOOKUP(K58,科目一覧!$I$69:$J$175,2,FALSE))</f>
        <v/>
      </c>
      <c r="M58" s="809"/>
    </row>
    <row r="59" spans="2:13">
      <c r="B59" s="1230" t="str">
        <f>IF(期首設定!$F$10+9&gt;12,期首設定!$F$10+9-12,期首設定!$F$10+9)&amp;"月"</f>
        <v>10月</v>
      </c>
      <c r="C59" s="769"/>
      <c r="D59" s="791"/>
      <c r="E59" s="771"/>
      <c r="F59" s="772"/>
      <c r="G59" s="773"/>
      <c r="H59" s="774"/>
      <c r="I59" s="770"/>
      <c r="J59" s="770"/>
      <c r="K59" s="775"/>
      <c r="L59" s="760" t="str">
        <f>IF(ISBLANK(K59),"",VLOOKUP(K59,科目一覧!$I$69:$J$175,2,FALSE))</f>
        <v/>
      </c>
      <c r="M59" s="808"/>
    </row>
    <row r="60" spans="2:13">
      <c r="B60" s="1231"/>
      <c r="C60" s="776"/>
      <c r="D60" s="777"/>
      <c r="E60" s="778"/>
      <c r="F60" s="779"/>
      <c r="G60" s="780"/>
      <c r="H60" s="781"/>
      <c r="I60" s="777"/>
      <c r="J60" s="777"/>
      <c r="K60" s="782"/>
      <c r="L60" s="761" t="str">
        <f>IF(ISBLANK(K60),"",VLOOKUP(K60,科目一覧!$I$69:$J$175,2,FALSE))</f>
        <v/>
      </c>
      <c r="M60" s="806"/>
    </row>
    <row r="61" spans="2:13">
      <c r="B61" s="1231"/>
      <c r="C61" s="776"/>
      <c r="D61" s="777"/>
      <c r="E61" s="778"/>
      <c r="F61" s="779"/>
      <c r="G61" s="780"/>
      <c r="H61" s="781"/>
      <c r="I61" s="777"/>
      <c r="J61" s="777"/>
      <c r="K61" s="782"/>
      <c r="L61" s="761" t="str">
        <f>IF(ISBLANK(K61),"",VLOOKUP(K61,科目一覧!$I$69:$J$175,2,FALSE))</f>
        <v/>
      </c>
      <c r="M61" s="806"/>
    </row>
    <row r="62" spans="2:13">
      <c r="B62" s="1231"/>
      <c r="C62" s="776"/>
      <c r="D62" s="777"/>
      <c r="E62" s="778"/>
      <c r="F62" s="779"/>
      <c r="G62" s="780"/>
      <c r="H62" s="781"/>
      <c r="I62" s="777"/>
      <c r="J62" s="777"/>
      <c r="K62" s="782"/>
      <c r="L62" s="761" t="str">
        <f>IF(ISBLANK(K62),"",VLOOKUP(K62,科目一覧!$I$69:$J$175,2,FALSE))</f>
        <v/>
      </c>
      <c r="M62" s="806"/>
    </row>
    <row r="63" spans="2:13">
      <c r="B63" s="1232"/>
      <c r="C63" s="783"/>
      <c r="D63" s="784"/>
      <c r="E63" s="785"/>
      <c r="F63" s="786"/>
      <c r="G63" s="787"/>
      <c r="H63" s="788"/>
      <c r="I63" s="784"/>
      <c r="J63" s="784"/>
      <c r="K63" s="789"/>
      <c r="L63" s="762" t="str">
        <f>IF(ISBLANK(K63),"",VLOOKUP(K63,科目一覧!$I$69:$J$175,2,FALSE))</f>
        <v/>
      </c>
      <c r="M63" s="807"/>
    </row>
    <row r="64" spans="2:13">
      <c r="B64" s="1242" t="str">
        <f>IF(期首設定!$F$10+10&gt;12,期首設定!$F$10+10-12,期首設定!$F$10+10)&amp;"月"</f>
        <v>11月</v>
      </c>
      <c r="C64" s="790"/>
      <c r="D64" s="791"/>
      <c r="E64" s="792"/>
      <c r="F64" s="793"/>
      <c r="G64" s="794"/>
      <c r="H64" s="795"/>
      <c r="I64" s="791"/>
      <c r="J64" s="791"/>
      <c r="K64" s="796"/>
      <c r="L64" s="763" t="str">
        <f>IF(ISBLANK(K64),"",VLOOKUP(K64,科目一覧!$I$69:$J$175,2,FALSE))</f>
        <v/>
      </c>
      <c r="M64" s="808"/>
    </row>
    <row r="65" spans="2:13">
      <c r="B65" s="1231"/>
      <c r="C65" s="776"/>
      <c r="D65" s="777"/>
      <c r="E65" s="778"/>
      <c r="F65" s="779"/>
      <c r="G65" s="780"/>
      <c r="H65" s="781"/>
      <c r="I65" s="777"/>
      <c r="J65" s="777"/>
      <c r="K65" s="782"/>
      <c r="L65" s="761" t="str">
        <f>IF(ISBLANK(K65),"",VLOOKUP(K65,科目一覧!$I$69:$J$175,2,FALSE))</f>
        <v/>
      </c>
      <c r="M65" s="806"/>
    </row>
    <row r="66" spans="2:13">
      <c r="B66" s="1231"/>
      <c r="C66" s="776"/>
      <c r="D66" s="777"/>
      <c r="E66" s="778"/>
      <c r="F66" s="779"/>
      <c r="G66" s="780"/>
      <c r="H66" s="781"/>
      <c r="I66" s="777"/>
      <c r="J66" s="777"/>
      <c r="K66" s="782"/>
      <c r="L66" s="761" t="str">
        <f>IF(ISBLANK(K66),"",VLOOKUP(K66,科目一覧!$I$69:$J$175,2,FALSE))</f>
        <v/>
      </c>
      <c r="M66" s="806"/>
    </row>
    <row r="67" spans="2:13">
      <c r="B67" s="1231"/>
      <c r="C67" s="776"/>
      <c r="D67" s="777"/>
      <c r="E67" s="778"/>
      <c r="F67" s="779"/>
      <c r="G67" s="780"/>
      <c r="H67" s="781"/>
      <c r="I67" s="777"/>
      <c r="J67" s="777"/>
      <c r="K67" s="782"/>
      <c r="L67" s="761" t="str">
        <f>IF(ISBLANK(K67),"",VLOOKUP(K67,科目一覧!$I$69:$J$175,2,FALSE))</f>
        <v/>
      </c>
      <c r="M67" s="806"/>
    </row>
    <row r="68" spans="2:13">
      <c r="B68" s="1243"/>
      <c r="C68" s="797"/>
      <c r="D68" s="798"/>
      <c r="E68" s="799"/>
      <c r="F68" s="800"/>
      <c r="G68" s="801"/>
      <c r="H68" s="802"/>
      <c r="I68" s="798"/>
      <c r="J68" s="798"/>
      <c r="K68" s="803"/>
      <c r="L68" s="764" t="str">
        <f>IF(ISBLANK(K68),"",VLOOKUP(K68,科目一覧!$I$69:$J$175,2,FALSE))</f>
        <v/>
      </c>
      <c r="M68" s="809"/>
    </row>
    <row r="69" spans="2:13">
      <c r="B69" s="1230" t="str">
        <f>IF(期首設定!$F$10+11&gt;12,期首設定!$F$10+11-12,期首設定!$F$10+11)&amp;"月"</f>
        <v>12月</v>
      </c>
      <c r="C69" s="769"/>
      <c r="D69" s="791"/>
      <c r="E69" s="771"/>
      <c r="F69" s="772"/>
      <c r="G69" s="773"/>
      <c r="H69" s="774"/>
      <c r="I69" s="770"/>
      <c r="J69" s="770"/>
      <c r="K69" s="775"/>
      <c r="L69" s="760" t="str">
        <f>IF(ISBLANK(K69),"",VLOOKUP(K69,科目一覧!$I$69:$J$175,2,FALSE))</f>
        <v/>
      </c>
      <c r="M69" s="808"/>
    </row>
    <row r="70" spans="2:13">
      <c r="B70" s="1231"/>
      <c r="C70" s="776"/>
      <c r="D70" s="777"/>
      <c r="E70" s="778"/>
      <c r="F70" s="779"/>
      <c r="G70" s="780"/>
      <c r="H70" s="781"/>
      <c r="I70" s="777"/>
      <c r="J70" s="777"/>
      <c r="K70" s="782"/>
      <c r="L70" s="761" t="str">
        <f>IF(ISBLANK(K70),"",VLOOKUP(K70,科目一覧!$I$69:$J$175,2,FALSE))</f>
        <v/>
      </c>
      <c r="M70" s="806"/>
    </row>
    <row r="71" spans="2:13">
      <c r="B71" s="1231"/>
      <c r="C71" s="776"/>
      <c r="D71" s="777"/>
      <c r="E71" s="778"/>
      <c r="F71" s="779"/>
      <c r="G71" s="780"/>
      <c r="H71" s="781"/>
      <c r="I71" s="777"/>
      <c r="J71" s="777"/>
      <c r="K71" s="782"/>
      <c r="L71" s="761" t="str">
        <f>IF(ISBLANK(K71),"",VLOOKUP(K71,科目一覧!$I$69:$J$175,2,FALSE))</f>
        <v/>
      </c>
      <c r="M71" s="806"/>
    </row>
    <row r="72" spans="2:13">
      <c r="B72" s="1231"/>
      <c r="C72" s="776"/>
      <c r="D72" s="777"/>
      <c r="E72" s="778"/>
      <c r="F72" s="779"/>
      <c r="G72" s="780"/>
      <c r="H72" s="781"/>
      <c r="I72" s="777"/>
      <c r="J72" s="777"/>
      <c r="K72" s="782"/>
      <c r="L72" s="761" t="str">
        <f>IF(ISBLANK(K72),"",VLOOKUP(K72,科目一覧!$I$69:$J$175,2,FALSE))</f>
        <v/>
      </c>
      <c r="M72" s="806"/>
    </row>
    <row r="73" spans="2:13" ht="14.25" thickBot="1">
      <c r="B73" s="1232"/>
      <c r="C73" s="783"/>
      <c r="D73" s="784"/>
      <c r="E73" s="785"/>
      <c r="F73" s="786"/>
      <c r="G73" s="787"/>
      <c r="H73" s="788"/>
      <c r="I73" s="784"/>
      <c r="J73" s="784"/>
      <c r="K73" s="789"/>
      <c r="L73" s="762" t="str">
        <f>IF(ISBLANK(K73),"",VLOOKUP(K73,科目一覧!$I$69:$J$175,2,FALSE))</f>
        <v/>
      </c>
      <c r="M73" s="807"/>
    </row>
    <row r="74" spans="2:13" ht="18" customHeight="1" thickBot="1">
      <c r="B74" s="1250" t="s">
        <v>551</v>
      </c>
      <c r="C74" s="1251"/>
      <c r="D74" s="1251"/>
      <c r="E74" s="765" t="e">
        <f>IF(SUMIF(I6:I73,"",E6:E73)=#REF!,#REF!,"エラー")</f>
        <v>#REF!</v>
      </c>
      <c r="F74" s="766"/>
      <c r="G74" s="767"/>
      <c r="H74" s="1247"/>
      <c r="I74" s="1248"/>
      <c r="J74" s="1248"/>
      <c r="K74" s="1248"/>
      <c r="L74" s="1248"/>
      <c r="M74" s="1249"/>
    </row>
    <row r="75" spans="2:13" ht="6" customHeight="1">
      <c r="B75" s="768"/>
    </row>
    <row r="76" spans="2:13">
      <c r="B76" s="768"/>
    </row>
    <row r="77" spans="2:13">
      <c r="B77" s="768"/>
    </row>
    <row r="78" spans="2:13">
      <c r="B78" s="768"/>
    </row>
    <row r="79" spans="2:13">
      <c r="B79" s="768"/>
    </row>
    <row r="80" spans="2:13">
      <c r="B80" s="768"/>
    </row>
    <row r="81" spans="2:2">
      <c r="B81" s="768"/>
    </row>
    <row r="82" spans="2:2">
      <c r="B82" s="768"/>
    </row>
    <row r="83" spans="2:2">
      <c r="B83" s="768"/>
    </row>
    <row r="84" spans="2:2">
      <c r="B84" s="768"/>
    </row>
    <row r="85" spans="2:2">
      <c r="B85" s="768"/>
    </row>
    <row r="86" spans="2:2">
      <c r="B86" s="768"/>
    </row>
    <row r="87" spans="2:2">
      <c r="B87" s="768"/>
    </row>
    <row r="88" spans="2:2">
      <c r="B88" s="768"/>
    </row>
  </sheetData>
  <sheetProtection password="CC51" sheet="1" objects="1" scenarios="1"/>
  <mergeCells count="25">
    <mergeCell ref="H74:M74"/>
    <mergeCell ref="B74:D74"/>
    <mergeCell ref="F4:F5"/>
    <mergeCell ref="G4:G5"/>
    <mergeCell ref="D4:D5"/>
    <mergeCell ref="M4:M5"/>
    <mergeCell ref="B24:B28"/>
    <mergeCell ref="B29:B33"/>
    <mergeCell ref="B34:B38"/>
    <mergeCell ref="J2:K2"/>
    <mergeCell ref="L2:M2"/>
    <mergeCell ref="B69:B73"/>
    <mergeCell ref="H4:L4"/>
    <mergeCell ref="B4:B5"/>
    <mergeCell ref="C4:C5"/>
    <mergeCell ref="E4:E5"/>
    <mergeCell ref="B39:B43"/>
    <mergeCell ref="B44:B48"/>
    <mergeCell ref="B49:B53"/>
    <mergeCell ref="B54:B58"/>
    <mergeCell ref="B59:B63"/>
    <mergeCell ref="B64:B68"/>
    <mergeCell ref="B6:B13"/>
    <mergeCell ref="B14:B18"/>
    <mergeCell ref="B19:B23"/>
  </mergeCells>
  <phoneticPr fontId="1"/>
  <pageMargins left="0.47244094488188981" right="0.23622047244094491" top="0.41" bottom="0.31496062992125984" header="0.31496062992125984" footer="0.23622047244094491"/>
  <pageSetup paperSize="9" scale="85" orientation="portrait" verticalDpi="360" r:id="rId1"/>
  <legacyDrawing r:id="rId2"/>
</worksheet>
</file>

<file path=xl/worksheets/sheet7.xml><?xml version="1.0" encoding="utf-8"?>
<worksheet xmlns="http://schemas.openxmlformats.org/spreadsheetml/2006/main" xmlns:r="http://schemas.openxmlformats.org/officeDocument/2006/relationships">
  <sheetPr codeName="Sheet18">
    <tabColor rgb="FFFF3300"/>
  </sheetPr>
  <dimension ref="A1:J219"/>
  <sheetViews>
    <sheetView zoomScaleNormal="100" workbookViewId="0">
      <selection activeCell="C6" sqref="C6"/>
    </sheetView>
  </sheetViews>
  <sheetFormatPr defaultRowHeight="13.5"/>
  <cols>
    <col min="1" max="1" width="2.625" style="14" customWidth="1"/>
    <col min="2" max="2" width="9" style="14"/>
    <col min="3" max="3" width="8.125" style="14" customWidth="1"/>
    <col min="4" max="4" width="11.125" style="14" customWidth="1"/>
    <col min="5" max="5" width="12.625" style="14" customWidth="1"/>
    <col min="6" max="6" width="25.625" style="14" customWidth="1"/>
    <col min="7" max="8" width="4.375" style="14" customWidth="1"/>
    <col min="9" max="9" width="18" style="14" customWidth="1"/>
    <col min="10" max="10" width="1.625" style="14" customWidth="1"/>
    <col min="11" max="11" width="5.125" style="14" customWidth="1"/>
    <col min="12" max="16384" width="9" style="14"/>
  </cols>
  <sheetData>
    <row r="1" spans="1:10" ht="10.5" customHeight="1">
      <c r="A1" s="15"/>
      <c r="B1" s="15"/>
      <c r="C1" s="15"/>
      <c r="D1" s="15"/>
      <c r="E1" s="15"/>
      <c r="F1" s="15"/>
      <c r="G1" s="15"/>
      <c r="H1" s="15"/>
      <c r="I1" s="15"/>
      <c r="J1" s="15"/>
    </row>
    <row r="2" spans="1:10" ht="21" customHeight="1">
      <c r="A2" s="15"/>
      <c r="B2" s="16" t="s">
        <v>265</v>
      </c>
      <c r="C2" s="15"/>
      <c r="D2" s="15"/>
      <c r="E2" s="15"/>
      <c r="F2" s="15"/>
      <c r="G2" s="1269" t="s">
        <v>152</v>
      </c>
      <c r="H2" s="1270"/>
      <c r="I2" s="750" t="str">
        <f>IF(ISBLANK(期首設定!$C$14),"",期首設定!$C$14)</f>
        <v/>
      </c>
      <c r="J2" s="15"/>
    </row>
    <row r="3" spans="1:10" ht="7.5" customHeight="1">
      <c r="A3" s="15"/>
      <c r="B3" s="15"/>
      <c r="C3" s="15"/>
      <c r="D3" s="15"/>
      <c r="E3" s="15"/>
      <c r="F3" s="15"/>
      <c r="G3" s="15"/>
      <c r="H3" s="15"/>
      <c r="I3" s="15"/>
      <c r="J3" s="15"/>
    </row>
    <row r="4" spans="1:10" ht="10.5" customHeight="1">
      <c r="A4" s="15"/>
      <c r="B4" s="1262" t="s">
        <v>178</v>
      </c>
      <c r="C4" s="1264" t="s">
        <v>169</v>
      </c>
      <c r="D4" s="1266" t="s">
        <v>268</v>
      </c>
      <c r="E4" s="1266" t="s">
        <v>165</v>
      </c>
      <c r="F4" s="1266" t="s">
        <v>175</v>
      </c>
      <c r="G4" s="1268" t="s">
        <v>186</v>
      </c>
      <c r="H4" s="1268"/>
      <c r="I4" s="1260" t="s">
        <v>174</v>
      </c>
      <c r="J4" s="15"/>
    </row>
    <row r="5" spans="1:10" ht="10.5" customHeight="1" thickBot="1">
      <c r="A5" s="15"/>
      <c r="B5" s="1263"/>
      <c r="C5" s="1265"/>
      <c r="D5" s="1267"/>
      <c r="E5" s="1267"/>
      <c r="F5" s="1267"/>
      <c r="G5" s="160" t="s">
        <v>266</v>
      </c>
      <c r="H5" s="160" t="s">
        <v>267</v>
      </c>
      <c r="I5" s="1261"/>
      <c r="J5" s="15"/>
    </row>
    <row r="6" spans="1:10" ht="15.75" customHeight="1" thickTop="1">
      <c r="A6" s="15"/>
      <c r="B6" s="1271" t="s">
        <v>182</v>
      </c>
      <c r="C6" s="341"/>
      <c r="D6" s="342" t="s">
        <v>28</v>
      </c>
      <c r="E6" s="343"/>
      <c r="F6" s="344"/>
      <c r="G6" s="345"/>
      <c r="H6" s="346"/>
      <c r="I6" s="347"/>
      <c r="J6" s="15"/>
    </row>
    <row r="7" spans="1:10" ht="15.75" customHeight="1">
      <c r="A7" s="15"/>
      <c r="B7" s="1272"/>
      <c r="C7" s="348"/>
      <c r="D7" s="349" t="s">
        <v>28</v>
      </c>
      <c r="E7" s="350"/>
      <c r="F7" s="351"/>
      <c r="G7" s="352"/>
      <c r="H7" s="353"/>
      <c r="I7" s="354"/>
      <c r="J7" s="15"/>
    </row>
    <row r="8" spans="1:10" ht="15.75" customHeight="1">
      <c r="A8" s="15"/>
      <c r="B8" s="1272"/>
      <c r="C8" s="348"/>
      <c r="D8" s="349" t="s">
        <v>28</v>
      </c>
      <c r="E8" s="350"/>
      <c r="F8" s="351"/>
      <c r="G8" s="352"/>
      <c r="H8" s="353"/>
      <c r="I8" s="354"/>
      <c r="J8" s="15"/>
    </row>
    <row r="9" spans="1:10" ht="15.75" customHeight="1">
      <c r="A9" s="15"/>
      <c r="B9" s="1272"/>
      <c r="C9" s="348"/>
      <c r="D9" s="349" t="s">
        <v>28</v>
      </c>
      <c r="E9" s="350"/>
      <c r="F9" s="351"/>
      <c r="G9" s="352"/>
      <c r="H9" s="353"/>
      <c r="I9" s="354"/>
      <c r="J9" s="15"/>
    </row>
    <row r="10" spans="1:10" ht="15.75" customHeight="1">
      <c r="A10" s="15"/>
      <c r="B10" s="1272"/>
      <c r="C10" s="355"/>
      <c r="D10" s="349" t="s">
        <v>28</v>
      </c>
      <c r="E10" s="356"/>
      <c r="F10" s="357"/>
      <c r="G10" s="358"/>
      <c r="H10" s="359"/>
      <c r="I10" s="360"/>
      <c r="J10" s="15"/>
    </row>
    <row r="11" spans="1:10" ht="15.75" customHeight="1">
      <c r="A11" s="15"/>
      <c r="B11" s="1272"/>
      <c r="C11" s="355"/>
      <c r="D11" s="349" t="s">
        <v>28</v>
      </c>
      <c r="E11" s="356"/>
      <c r="F11" s="357"/>
      <c r="G11" s="358"/>
      <c r="H11" s="359"/>
      <c r="I11" s="360"/>
      <c r="J11" s="15"/>
    </row>
    <row r="12" spans="1:10" ht="15.75" customHeight="1">
      <c r="A12" s="15"/>
      <c r="B12" s="1272"/>
      <c r="C12" s="355"/>
      <c r="D12" s="349" t="s">
        <v>28</v>
      </c>
      <c r="E12" s="356"/>
      <c r="F12" s="357"/>
      <c r="G12" s="358"/>
      <c r="H12" s="359"/>
      <c r="I12" s="360"/>
      <c r="J12" s="15"/>
    </row>
    <row r="13" spans="1:10" ht="15.75" customHeight="1">
      <c r="A13" s="15"/>
      <c r="B13" s="1272"/>
      <c r="C13" s="355"/>
      <c r="D13" s="349" t="s">
        <v>28</v>
      </c>
      <c r="E13" s="356"/>
      <c r="F13" s="357"/>
      <c r="G13" s="358"/>
      <c r="H13" s="359"/>
      <c r="I13" s="360"/>
      <c r="J13" s="15"/>
    </row>
    <row r="14" spans="1:10" ht="15.75" customHeight="1">
      <c r="A14" s="15"/>
      <c r="B14" s="1272"/>
      <c r="C14" s="355"/>
      <c r="D14" s="349" t="s">
        <v>28</v>
      </c>
      <c r="E14" s="356"/>
      <c r="F14" s="357"/>
      <c r="G14" s="358"/>
      <c r="H14" s="359"/>
      <c r="I14" s="360"/>
      <c r="J14" s="15"/>
    </row>
    <row r="15" spans="1:10" ht="15.75" customHeight="1">
      <c r="A15" s="15"/>
      <c r="B15" s="1272"/>
      <c r="C15" s="355"/>
      <c r="D15" s="349" t="s">
        <v>28</v>
      </c>
      <c r="E15" s="356"/>
      <c r="F15" s="357"/>
      <c r="G15" s="358"/>
      <c r="H15" s="359"/>
      <c r="I15" s="360"/>
      <c r="J15" s="15"/>
    </row>
    <row r="16" spans="1:10" ht="15.75" customHeight="1">
      <c r="A16" s="15"/>
      <c r="B16" s="1272"/>
      <c r="C16" s="355"/>
      <c r="D16" s="349" t="s">
        <v>28</v>
      </c>
      <c r="E16" s="356"/>
      <c r="F16" s="357"/>
      <c r="G16" s="358"/>
      <c r="H16" s="359"/>
      <c r="I16" s="360"/>
      <c r="J16" s="15"/>
    </row>
    <row r="17" spans="1:10" ht="15.75" customHeight="1">
      <c r="A17" s="15"/>
      <c r="B17" s="1272"/>
      <c r="C17" s="361"/>
      <c r="D17" s="362" t="s">
        <v>28</v>
      </c>
      <c r="E17" s="363"/>
      <c r="F17" s="364"/>
      <c r="G17" s="365"/>
      <c r="H17" s="366"/>
      <c r="I17" s="367"/>
      <c r="J17" s="15"/>
    </row>
    <row r="18" spans="1:10" ht="15.75" customHeight="1" thickBot="1">
      <c r="A18" s="15"/>
      <c r="B18" s="1273"/>
      <c r="C18" s="1274" t="s">
        <v>155</v>
      </c>
      <c r="D18" s="1275"/>
      <c r="E18" s="41" t="str">
        <f>IF(SUM(E6:E17)&lt;1,"",SUM(E6:E17))</f>
        <v/>
      </c>
      <c r="F18" s="17"/>
      <c r="G18" s="18"/>
      <c r="H18" s="158"/>
      <c r="I18" s="19"/>
      <c r="J18" s="15"/>
    </row>
    <row r="19" spans="1:10" ht="15.75" customHeight="1" thickTop="1">
      <c r="A19" s="15"/>
      <c r="B19" s="1276" t="s">
        <v>158</v>
      </c>
      <c r="C19" s="368"/>
      <c r="D19" s="369"/>
      <c r="E19" s="370"/>
      <c r="F19" s="371"/>
      <c r="G19" s="372"/>
      <c r="H19" s="373"/>
      <c r="I19" s="374"/>
      <c r="J19" s="15"/>
    </row>
    <row r="20" spans="1:10" ht="15.75" customHeight="1">
      <c r="A20" s="15"/>
      <c r="B20" s="1272"/>
      <c r="C20" s="348"/>
      <c r="D20" s="351"/>
      <c r="E20" s="350"/>
      <c r="F20" s="351"/>
      <c r="G20" s="352"/>
      <c r="H20" s="353"/>
      <c r="I20" s="354"/>
      <c r="J20" s="15"/>
    </row>
    <row r="21" spans="1:10" ht="15.75" customHeight="1">
      <c r="A21" s="15"/>
      <c r="B21" s="1272"/>
      <c r="C21" s="348"/>
      <c r="D21" s="351"/>
      <c r="E21" s="350"/>
      <c r="F21" s="351"/>
      <c r="G21" s="352"/>
      <c r="H21" s="353"/>
      <c r="I21" s="354"/>
      <c r="J21" s="15"/>
    </row>
    <row r="22" spans="1:10" ht="15.75" customHeight="1">
      <c r="A22" s="15"/>
      <c r="B22" s="1272"/>
      <c r="C22" s="348"/>
      <c r="D22" s="351"/>
      <c r="E22" s="350"/>
      <c r="F22" s="351"/>
      <c r="G22" s="352"/>
      <c r="H22" s="353"/>
      <c r="I22" s="354"/>
      <c r="J22" s="15"/>
    </row>
    <row r="23" spans="1:10" ht="15.75" customHeight="1">
      <c r="A23" s="15"/>
      <c r="B23" s="1272"/>
      <c r="C23" s="348"/>
      <c r="D23" s="351"/>
      <c r="E23" s="350"/>
      <c r="F23" s="351"/>
      <c r="G23" s="352"/>
      <c r="H23" s="353"/>
      <c r="I23" s="354"/>
      <c r="J23" s="15"/>
    </row>
    <row r="24" spans="1:10" ht="15.75" customHeight="1">
      <c r="A24" s="15"/>
      <c r="B24" s="1272"/>
      <c r="C24" s="355"/>
      <c r="D24" s="357"/>
      <c r="E24" s="356"/>
      <c r="F24" s="357"/>
      <c r="G24" s="358"/>
      <c r="H24" s="359"/>
      <c r="I24" s="360"/>
      <c r="J24" s="15"/>
    </row>
    <row r="25" spans="1:10" ht="15.75" customHeight="1">
      <c r="A25" s="15"/>
      <c r="B25" s="1272"/>
      <c r="C25" s="355"/>
      <c r="D25" s="357"/>
      <c r="E25" s="356"/>
      <c r="F25" s="357"/>
      <c r="G25" s="358"/>
      <c r="H25" s="359"/>
      <c r="I25" s="360"/>
      <c r="J25" s="15"/>
    </row>
    <row r="26" spans="1:10" ht="15.75" customHeight="1">
      <c r="A26" s="15"/>
      <c r="B26" s="1272"/>
      <c r="C26" s="355"/>
      <c r="D26" s="357"/>
      <c r="E26" s="356"/>
      <c r="F26" s="357"/>
      <c r="G26" s="358"/>
      <c r="H26" s="359"/>
      <c r="I26" s="360"/>
      <c r="J26" s="15"/>
    </row>
    <row r="27" spans="1:10" ht="15.75" customHeight="1">
      <c r="A27" s="15"/>
      <c r="B27" s="1272"/>
      <c r="C27" s="355"/>
      <c r="D27" s="357"/>
      <c r="E27" s="356"/>
      <c r="F27" s="357"/>
      <c r="G27" s="358"/>
      <c r="H27" s="359"/>
      <c r="I27" s="360"/>
      <c r="J27" s="15"/>
    </row>
    <row r="28" spans="1:10" ht="15.75" customHeight="1">
      <c r="A28" s="15"/>
      <c r="B28" s="1272"/>
      <c r="C28" s="355"/>
      <c r="D28" s="357"/>
      <c r="E28" s="356"/>
      <c r="F28" s="357"/>
      <c r="G28" s="358"/>
      <c r="H28" s="359"/>
      <c r="I28" s="360"/>
      <c r="J28" s="15"/>
    </row>
    <row r="29" spans="1:10" ht="15.75" customHeight="1">
      <c r="A29" s="15"/>
      <c r="B29" s="1272"/>
      <c r="C29" s="355"/>
      <c r="D29" s="357"/>
      <c r="E29" s="356"/>
      <c r="F29" s="357"/>
      <c r="G29" s="358"/>
      <c r="H29" s="359"/>
      <c r="I29" s="360"/>
      <c r="J29" s="15"/>
    </row>
    <row r="30" spans="1:10" ht="15.75" customHeight="1">
      <c r="A30" s="15"/>
      <c r="B30" s="1272"/>
      <c r="C30" s="361"/>
      <c r="D30" s="364"/>
      <c r="E30" s="363"/>
      <c r="F30" s="364"/>
      <c r="G30" s="365"/>
      <c r="H30" s="366"/>
      <c r="I30" s="367"/>
      <c r="J30" s="15"/>
    </row>
    <row r="31" spans="1:10" ht="15.75" customHeight="1" thickBot="1">
      <c r="A31" s="15"/>
      <c r="B31" s="1277"/>
      <c r="C31" s="1274" t="s">
        <v>176</v>
      </c>
      <c r="D31" s="1275"/>
      <c r="E31" s="41" t="str">
        <f>IF(SUM(E19:E30)&lt;1,"",SUM(E19:E30))</f>
        <v/>
      </c>
      <c r="F31" s="17"/>
      <c r="G31" s="18"/>
      <c r="H31" s="158"/>
      <c r="I31" s="19"/>
      <c r="J31" s="15"/>
    </row>
    <row r="32" spans="1:10" ht="15.75" customHeight="1" thickTop="1" thickBot="1">
      <c r="A32" s="15"/>
      <c r="B32" s="1278" t="s">
        <v>172</v>
      </c>
      <c r="C32" s="368"/>
      <c r="D32" s="369"/>
      <c r="E32" s="370"/>
      <c r="F32" s="371"/>
      <c r="G32" s="372"/>
      <c r="H32" s="373"/>
      <c r="I32" s="374"/>
      <c r="J32" s="15"/>
    </row>
    <row r="33" spans="1:10" ht="15.75" customHeight="1" thickTop="1" thickBot="1">
      <c r="A33" s="15"/>
      <c r="B33" s="1279"/>
      <c r="C33" s="348"/>
      <c r="D33" s="351"/>
      <c r="E33" s="350"/>
      <c r="F33" s="351"/>
      <c r="G33" s="352"/>
      <c r="H33" s="353"/>
      <c r="I33" s="354"/>
      <c r="J33" s="15"/>
    </row>
    <row r="34" spans="1:10" ht="15.75" customHeight="1" thickTop="1" thickBot="1">
      <c r="A34" s="15"/>
      <c r="B34" s="1279"/>
      <c r="C34" s="348"/>
      <c r="D34" s="351"/>
      <c r="E34" s="350"/>
      <c r="F34" s="351"/>
      <c r="G34" s="352"/>
      <c r="H34" s="353"/>
      <c r="I34" s="354"/>
      <c r="J34" s="15"/>
    </row>
    <row r="35" spans="1:10" ht="15.75" customHeight="1" thickTop="1" thickBot="1">
      <c r="A35" s="15"/>
      <c r="B35" s="1279"/>
      <c r="C35" s="348"/>
      <c r="D35" s="351"/>
      <c r="E35" s="350"/>
      <c r="F35" s="351"/>
      <c r="G35" s="352"/>
      <c r="H35" s="353"/>
      <c r="I35" s="354"/>
      <c r="J35" s="15"/>
    </row>
    <row r="36" spans="1:10" ht="15.75" customHeight="1" thickTop="1" thickBot="1">
      <c r="A36" s="15"/>
      <c r="B36" s="1279"/>
      <c r="C36" s="348"/>
      <c r="D36" s="351"/>
      <c r="E36" s="350"/>
      <c r="F36" s="351"/>
      <c r="G36" s="352"/>
      <c r="H36" s="353"/>
      <c r="I36" s="354"/>
      <c r="J36" s="15"/>
    </row>
    <row r="37" spans="1:10" ht="15.75" customHeight="1" thickTop="1" thickBot="1">
      <c r="A37" s="15"/>
      <c r="B37" s="1279"/>
      <c r="C37" s="355"/>
      <c r="D37" s="357"/>
      <c r="E37" s="356"/>
      <c r="F37" s="357"/>
      <c r="G37" s="358"/>
      <c r="H37" s="359"/>
      <c r="I37" s="360"/>
      <c r="J37" s="15"/>
    </row>
    <row r="38" spans="1:10" ht="15.75" customHeight="1" thickTop="1" thickBot="1">
      <c r="A38" s="15"/>
      <c r="B38" s="1279"/>
      <c r="C38" s="355"/>
      <c r="D38" s="357"/>
      <c r="E38" s="356"/>
      <c r="F38" s="357"/>
      <c r="G38" s="358"/>
      <c r="H38" s="359"/>
      <c r="I38" s="360"/>
      <c r="J38" s="15"/>
    </row>
    <row r="39" spans="1:10" ht="15.75" customHeight="1" thickTop="1" thickBot="1">
      <c r="A39" s="15"/>
      <c r="B39" s="1279"/>
      <c r="C39" s="355"/>
      <c r="D39" s="357"/>
      <c r="E39" s="356"/>
      <c r="F39" s="357"/>
      <c r="G39" s="358"/>
      <c r="H39" s="359"/>
      <c r="I39" s="360"/>
      <c r="J39" s="15"/>
    </row>
    <row r="40" spans="1:10" ht="15.75" customHeight="1" thickTop="1" thickBot="1">
      <c r="A40" s="15"/>
      <c r="B40" s="1279"/>
      <c r="C40" s="355"/>
      <c r="D40" s="357"/>
      <c r="E40" s="356"/>
      <c r="F40" s="357"/>
      <c r="G40" s="358"/>
      <c r="H40" s="359"/>
      <c r="I40" s="360"/>
      <c r="J40" s="15"/>
    </row>
    <row r="41" spans="1:10" ht="15.75" customHeight="1" thickTop="1" thickBot="1">
      <c r="A41" s="15"/>
      <c r="B41" s="1279"/>
      <c r="C41" s="355"/>
      <c r="D41" s="357"/>
      <c r="E41" s="356"/>
      <c r="F41" s="357"/>
      <c r="G41" s="358"/>
      <c r="H41" s="359"/>
      <c r="I41" s="360"/>
      <c r="J41" s="15"/>
    </row>
    <row r="42" spans="1:10" ht="15.75" customHeight="1" thickTop="1" thickBot="1">
      <c r="A42" s="15"/>
      <c r="B42" s="1279"/>
      <c r="C42" s="355"/>
      <c r="D42" s="357"/>
      <c r="E42" s="356"/>
      <c r="F42" s="357"/>
      <c r="G42" s="358"/>
      <c r="H42" s="359"/>
      <c r="I42" s="360"/>
      <c r="J42" s="15"/>
    </row>
    <row r="43" spans="1:10" ht="15.75" customHeight="1" thickTop="1" thickBot="1">
      <c r="A43" s="15"/>
      <c r="B43" s="1279"/>
      <c r="C43" s="361"/>
      <c r="D43" s="364"/>
      <c r="E43" s="363"/>
      <c r="F43" s="364"/>
      <c r="G43" s="365"/>
      <c r="H43" s="366"/>
      <c r="I43" s="367"/>
      <c r="J43" s="15"/>
    </row>
    <row r="44" spans="1:10" ht="15.75" customHeight="1" thickTop="1" thickBot="1">
      <c r="A44" s="15"/>
      <c r="B44" s="1280"/>
      <c r="C44" s="1274" t="s">
        <v>176</v>
      </c>
      <c r="D44" s="1275"/>
      <c r="E44" s="41" t="str">
        <f>IF(SUM(E32:E43)&lt;1,"",SUM(E32:E43))</f>
        <v/>
      </c>
      <c r="F44" s="17"/>
      <c r="G44" s="18"/>
      <c r="H44" s="158"/>
      <c r="I44" s="19"/>
      <c r="J44" s="15"/>
    </row>
    <row r="45" spans="1:10" ht="15.75" customHeight="1" thickTop="1" thickBot="1">
      <c r="A45" s="15"/>
      <c r="B45" s="1281" t="s">
        <v>159</v>
      </c>
      <c r="C45" s="368"/>
      <c r="D45" s="369"/>
      <c r="E45" s="370"/>
      <c r="F45" s="371"/>
      <c r="G45" s="372"/>
      <c r="H45" s="373"/>
      <c r="I45" s="374"/>
      <c r="J45" s="15"/>
    </row>
    <row r="46" spans="1:10" ht="15.75" customHeight="1" thickTop="1" thickBot="1">
      <c r="A46" s="15"/>
      <c r="B46" s="1279"/>
      <c r="C46" s="348"/>
      <c r="D46" s="351"/>
      <c r="E46" s="350"/>
      <c r="F46" s="351"/>
      <c r="G46" s="352"/>
      <c r="H46" s="353"/>
      <c r="I46" s="354"/>
      <c r="J46" s="15"/>
    </row>
    <row r="47" spans="1:10" ht="15.75" customHeight="1" thickTop="1" thickBot="1">
      <c r="A47" s="15"/>
      <c r="B47" s="1279"/>
      <c r="C47" s="348"/>
      <c r="D47" s="351"/>
      <c r="E47" s="350"/>
      <c r="F47" s="351"/>
      <c r="G47" s="352"/>
      <c r="H47" s="353"/>
      <c r="I47" s="354"/>
      <c r="J47" s="15"/>
    </row>
    <row r="48" spans="1:10" ht="15.75" customHeight="1" thickTop="1" thickBot="1">
      <c r="A48" s="15"/>
      <c r="B48" s="1279"/>
      <c r="C48" s="348"/>
      <c r="D48" s="351"/>
      <c r="E48" s="350"/>
      <c r="F48" s="351"/>
      <c r="G48" s="352"/>
      <c r="H48" s="353"/>
      <c r="I48" s="354"/>
      <c r="J48" s="15"/>
    </row>
    <row r="49" spans="1:10" ht="15.75" customHeight="1" thickTop="1" thickBot="1">
      <c r="A49" s="15"/>
      <c r="B49" s="1279"/>
      <c r="C49" s="348"/>
      <c r="D49" s="351"/>
      <c r="E49" s="350"/>
      <c r="F49" s="351"/>
      <c r="G49" s="352"/>
      <c r="H49" s="353"/>
      <c r="I49" s="354"/>
      <c r="J49" s="15"/>
    </row>
    <row r="50" spans="1:10" ht="15.75" customHeight="1" thickTop="1" thickBot="1">
      <c r="A50" s="15"/>
      <c r="B50" s="1279"/>
      <c r="C50" s="355"/>
      <c r="D50" s="357"/>
      <c r="E50" s="356"/>
      <c r="F50" s="357"/>
      <c r="G50" s="358"/>
      <c r="H50" s="359"/>
      <c r="I50" s="360"/>
      <c r="J50" s="15"/>
    </row>
    <row r="51" spans="1:10" ht="15.75" customHeight="1" thickTop="1" thickBot="1">
      <c r="A51" s="15"/>
      <c r="B51" s="1279"/>
      <c r="C51" s="355"/>
      <c r="D51" s="357"/>
      <c r="E51" s="356"/>
      <c r="F51" s="357"/>
      <c r="G51" s="358"/>
      <c r="H51" s="359"/>
      <c r="I51" s="360"/>
      <c r="J51" s="15"/>
    </row>
    <row r="52" spans="1:10" ht="15.75" customHeight="1" thickTop="1" thickBot="1">
      <c r="A52" s="15"/>
      <c r="B52" s="1279"/>
      <c r="C52" s="355"/>
      <c r="D52" s="357"/>
      <c r="E52" s="356"/>
      <c r="F52" s="357"/>
      <c r="G52" s="358"/>
      <c r="H52" s="359"/>
      <c r="I52" s="360"/>
      <c r="J52" s="15"/>
    </row>
    <row r="53" spans="1:10" ht="15.75" customHeight="1" thickTop="1" thickBot="1">
      <c r="A53" s="15"/>
      <c r="B53" s="1279"/>
      <c r="C53" s="355"/>
      <c r="D53" s="357"/>
      <c r="E53" s="356"/>
      <c r="F53" s="357"/>
      <c r="G53" s="358"/>
      <c r="H53" s="359"/>
      <c r="I53" s="360"/>
      <c r="J53" s="15"/>
    </row>
    <row r="54" spans="1:10" ht="15.75" customHeight="1" thickTop="1" thickBot="1">
      <c r="A54" s="15"/>
      <c r="B54" s="1279"/>
      <c r="C54" s="355"/>
      <c r="D54" s="357"/>
      <c r="E54" s="356"/>
      <c r="F54" s="357"/>
      <c r="G54" s="358"/>
      <c r="H54" s="359"/>
      <c r="I54" s="360"/>
      <c r="J54" s="15"/>
    </row>
    <row r="55" spans="1:10" ht="15.75" customHeight="1" thickTop="1" thickBot="1">
      <c r="A55" s="15"/>
      <c r="B55" s="1279"/>
      <c r="C55" s="355"/>
      <c r="D55" s="357"/>
      <c r="E55" s="356"/>
      <c r="F55" s="357"/>
      <c r="G55" s="358"/>
      <c r="H55" s="359"/>
      <c r="I55" s="360"/>
      <c r="J55" s="15"/>
    </row>
    <row r="56" spans="1:10" ht="15.75" customHeight="1" thickTop="1" thickBot="1">
      <c r="A56" s="15"/>
      <c r="B56" s="1279"/>
      <c r="C56" s="361"/>
      <c r="D56" s="364"/>
      <c r="E56" s="363"/>
      <c r="F56" s="364"/>
      <c r="G56" s="365"/>
      <c r="H56" s="366"/>
      <c r="I56" s="367"/>
      <c r="J56" s="15"/>
    </row>
    <row r="57" spans="1:10" ht="15.75" customHeight="1" thickTop="1">
      <c r="A57" s="15"/>
      <c r="B57" s="1282"/>
      <c r="C57" s="1283" t="s">
        <v>176</v>
      </c>
      <c r="D57" s="1284"/>
      <c r="E57" s="42" t="str">
        <f>IF(SUM(E45:E56)&lt;1,"",SUM(E45:E56))</f>
        <v/>
      </c>
      <c r="F57" s="20"/>
      <c r="G57" s="21"/>
      <c r="H57" s="159"/>
      <c r="I57" s="22"/>
      <c r="J57" s="15"/>
    </row>
    <row r="58" spans="1:10" s="298" customFormat="1" ht="4.5" customHeight="1">
      <c r="A58" s="295"/>
      <c r="B58" s="296"/>
      <c r="C58" s="296"/>
      <c r="D58" s="296"/>
      <c r="E58" s="259"/>
      <c r="F58" s="295"/>
      <c r="G58" s="340"/>
      <c r="H58" s="340"/>
      <c r="I58" s="295"/>
      <c r="J58" s="295"/>
    </row>
    <row r="59" spans="1:10" ht="10.5" customHeight="1">
      <c r="A59" s="15"/>
      <c r="B59" s="15"/>
      <c r="C59" s="15"/>
      <c r="D59" s="15"/>
      <c r="E59" s="15"/>
      <c r="F59" s="15"/>
      <c r="G59" s="15"/>
      <c r="H59" s="15"/>
      <c r="I59" s="15"/>
      <c r="J59" s="15"/>
    </row>
    <row r="60" spans="1:10" ht="21" customHeight="1">
      <c r="A60" s="15"/>
      <c r="B60" s="16" t="s">
        <v>265</v>
      </c>
      <c r="C60" s="15"/>
      <c r="D60" s="15"/>
      <c r="E60" s="15"/>
      <c r="F60" s="15"/>
      <c r="G60" s="1269" t="s">
        <v>152</v>
      </c>
      <c r="H60" s="1270"/>
      <c r="I60" s="750" t="str">
        <f>IF(ISBLANK(期首設定!$C$14),"",期首設定!$C$14)</f>
        <v/>
      </c>
      <c r="J60" s="15"/>
    </row>
    <row r="61" spans="1:10" ht="7.5" customHeight="1">
      <c r="A61" s="15"/>
      <c r="B61" s="15"/>
      <c r="C61" s="15"/>
      <c r="D61" s="15"/>
      <c r="E61" s="15"/>
      <c r="F61" s="15"/>
      <c r="G61" s="15"/>
      <c r="H61" s="15"/>
      <c r="I61" s="15"/>
      <c r="J61" s="15"/>
    </row>
    <row r="62" spans="1:10" ht="10.5" customHeight="1">
      <c r="A62" s="15"/>
      <c r="B62" s="1262" t="s">
        <v>178</v>
      </c>
      <c r="C62" s="1264" t="s">
        <v>169</v>
      </c>
      <c r="D62" s="1266" t="s">
        <v>268</v>
      </c>
      <c r="E62" s="1266" t="s">
        <v>165</v>
      </c>
      <c r="F62" s="1266" t="s">
        <v>175</v>
      </c>
      <c r="G62" s="1268" t="s">
        <v>186</v>
      </c>
      <c r="H62" s="1268"/>
      <c r="I62" s="1260" t="s">
        <v>174</v>
      </c>
      <c r="J62" s="15"/>
    </row>
    <row r="63" spans="1:10" ht="10.5" customHeight="1" thickBot="1">
      <c r="A63" s="15"/>
      <c r="B63" s="1263"/>
      <c r="C63" s="1265"/>
      <c r="D63" s="1267"/>
      <c r="E63" s="1267"/>
      <c r="F63" s="1267"/>
      <c r="G63" s="160" t="s">
        <v>266</v>
      </c>
      <c r="H63" s="160" t="s">
        <v>267</v>
      </c>
      <c r="I63" s="1261"/>
      <c r="J63" s="15"/>
    </row>
    <row r="64" spans="1:10" ht="17.25" customHeight="1" thickTop="1" thickBot="1">
      <c r="A64" s="15"/>
      <c r="B64" s="1285" t="s">
        <v>160</v>
      </c>
      <c r="C64" s="375"/>
      <c r="D64" s="376"/>
      <c r="E64" s="377"/>
      <c r="F64" s="378"/>
      <c r="G64" s="379"/>
      <c r="H64" s="380"/>
      <c r="I64" s="381"/>
      <c r="J64" s="15"/>
    </row>
    <row r="65" spans="1:10" ht="17.25" customHeight="1" thickTop="1" thickBot="1">
      <c r="A65" s="15"/>
      <c r="B65" s="1279"/>
      <c r="C65" s="348"/>
      <c r="D65" s="351"/>
      <c r="E65" s="350"/>
      <c r="F65" s="351"/>
      <c r="G65" s="352"/>
      <c r="H65" s="353"/>
      <c r="I65" s="354"/>
      <c r="J65" s="15"/>
    </row>
    <row r="66" spans="1:10" ht="17.25" customHeight="1" thickTop="1" thickBot="1">
      <c r="A66" s="15"/>
      <c r="B66" s="1279"/>
      <c r="C66" s="348"/>
      <c r="D66" s="351"/>
      <c r="E66" s="350"/>
      <c r="F66" s="351"/>
      <c r="G66" s="352"/>
      <c r="H66" s="353"/>
      <c r="I66" s="354"/>
      <c r="J66" s="15"/>
    </row>
    <row r="67" spans="1:10" ht="17.25" customHeight="1" thickTop="1" thickBot="1">
      <c r="A67" s="15"/>
      <c r="B67" s="1279"/>
      <c r="C67" s="348"/>
      <c r="D67" s="351"/>
      <c r="E67" s="350"/>
      <c r="F67" s="351"/>
      <c r="G67" s="352"/>
      <c r="H67" s="353"/>
      <c r="I67" s="354"/>
      <c r="J67" s="15"/>
    </row>
    <row r="68" spans="1:10" ht="17.25" customHeight="1" thickTop="1" thickBot="1">
      <c r="A68" s="15"/>
      <c r="B68" s="1279"/>
      <c r="C68" s="348"/>
      <c r="D68" s="351"/>
      <c r="E68" s="350"/>
      <c r="F68" s="351"/>
      <c r="G68" s="352"/>
      <c r="H68" s="353"/>
      <c r="I68" s="354"/>
      <c r="J68" s="15"/>
    </row>
    <row r="69" spans="1:10" ht="17.25" customHeight="1" thickTop="1" thickBot="1">
      <c r="A69" s="15"/>
      <c r="B69" s="1279"/>
      <c r="C69" s="355"/>
      <c r="D69" s="357"/>
      <c r="E69" s="356"/>
      <c r="F69" s="357"/>
      <c r="G69" s="358"/>
      <c r="H69" s="359"/>
      <c r="I69" s="360"/>
      <c r="J69" s="15"/>
    </row>
    <row r="70" spans="1:10" ht="17.25" customHeight="1" thickTop="1" thickBot="1">
      <c r="A70" s="15"/>
      <c r="B70" s="1279"/>
      <c r="C70" s="355"/>
      <c r="D70" s="357"/>
      <c r="E70" s="356"/>
      <c r="F70" s="357"/>
      <c r="G70" s="358"/>
      <c r="H70" s="359"/>
      <c r="I70" s="360"/>
      <c r="J70" s="15"/>
    </row>
    <row r="71" spans="1:10" ht="17.25" customHeight="1" thickTop="1" thickBot="1">
      <c r="A71" s="15"/>
      <c r="B71" s="1279"/>
      <c r="C71" s="355"/>
      <c r="D71" s="357"/>
      <c r="E71" s="356"/>
      <c r="F71" s="357"/>
      <c r="G71" s="358"/>
      <c r="H71" s="359"/>
      <c r="I71" s="360"/>
      <c r="J71" s="15"/>
    </row>
    <row r="72" spans="1:10" ht="17.25" customHeight="1" thickTop="1" thickBot="1">
      <c r="A72" s="15"/>
      <c r="B72" s="1279"/>
      <c r="C72" s="355"/>
      <c r="D72" s="357"/>
      <c r="E72" s="356"/>
      <c r="F72" s="357"/>
      <c r="G72" s="358"/>
      <c r="H72" s="359"/>
      <c r="I72" s="360"/>
      <c r="J72" s="15"/>
    </row>
    <row r="73" spans="1:10" ht="17.25" customHeight="1" thickTop="1" thickBot="1">
      <c r="A73" s="15"/>
      <c r="B73" s="1279"/>
      <c r="C73" s="355"/>
      <c r="D73" s="357"/>
      <c r="E73" s="356"/>
      <c r="F73" s="357"/>
      <c r="G73" s="358"/>
      <c r="H73" s="359"/>
      <c r="I73" s="360"/>
      <c r="J73" s="15"/>
    </row>
    <row r="74" spans="1:10" ht="16.5" customHeight="1" thickTop="1" thickBot="1">
      <c r="A74" s="15"/>
      <c r="B74" s="1279"/>
      <c r="C74" s="355"/>
      <c r="D74" s="357"/>
      <c r="E74" s="356"/>
      <c r="F74" s="357"/>
      <c r="G74" s="358"/>
      <c r="H74" s="359"/>
      <c r="I74" s="360"/>
      <c r="J74" s="15"/>
    </row>
    <row r="75" spans="1:10" ht="16.5" customHeight="1" thickTop="1" thickBot="1">
      <c r="A75" s="15"/>
      <c r="B75" s="1279"/>
      <c r="C75" s="355"/>
      <c r="D75" s="357"/>
      <c r="E75" s="356"/>
      <c r="F75" s="357"/>
      <c r="G75" s="358"/>
      <c r="H75" s="359"/>
      <c r="I75" s="360"/>
      <c r="J75" s="15"/>
    </row>
    <row r="76" spans="1:10" ht="16.5" customHeight="1" thickTop="1" thickBot="1">
      <c r="A76" s="15"/>
      <c r="B76" s="1279"/>
      <c r="C76" s="355"/>
      <c r="D76" s="357"/>
      <c r="E76" s="356"/>
      <c r="F76" s="357"/>
      <c r="G76" s="358"/>
      <c r="H76" s="359"/>
      <c r="I76" s="360"/>
      <c r="J76" s="15"/>
    </row>
    <row r="77" spans="1:10" ht="16.5" customHeight="1" thickTop="1" thickBot="1">
      <c r="A77" s="15"/>
      <c r="B77" s="1279"/>
      <c r="C77" s="355"/>
      <c r="D77" s="357"/>
      <c r="E77" s="356"/>
      <c r="F77" s="357"/>
      <c r="G77" s="358"/>
      <c r="H77" s="359"/>
      <c r="I77" s="360"/>
      <c r="J77" s="15"/>
    </row>
    <row r="78" spans="1:10" ht="16.5" customHeight="1" thickTop="1" thickBot="1">
      <c r="A78" s="15"/>
      <c r="B78" s="1279"/>
      <c r="C78" s="361"/>
      <c r="D78" s="364"/>
      <c r="E78" s="363"/>
      <c r="F78" s="364"/>
      <c r="G78" s="365"/>
      <c r="H78" s="366"/>
      <c r="I78" s="367"/>
      <c r="J78" s="15"/>
    </row>
    <row r="79" spans="1:10" ht="17.25" customHeight="1" thickTop="1" thickBot="1">
      <c r="A79" s="15"/>
      <c r="B79" s="1286"/>
      <c r="C79" s="1274" t="s">
        <v>176</v>
      </c>
      <c r="D79" s="1275"/>
      <c r="E79" s="41" t="str">
        <f>IF(SUM(E64:E78)&lt;1,"",SUM(E64:E78))</f>
        <v/>
      </c>
      <c r="F79" s="17"/>
      <c r="G79" s="18"/>
      <c r="H79" s="158"/>
      <c r="I79" s="19"/>
      <c r="J79" s="15"/>
    </row>
    <row r="80" spans="1:10" ht="17.25" customHeight="1" thickTop="1" thickBot="1">
      <c r="A80" s="15"/>
      <c r="B80" s="1281" t="s">
        <v>161</v>
      </c>
      <c r="C80" s="368"/>
      <c r="D80" s="369"/>
      <c r="E80" s="370"/>
      <c r="F80" s="371"/>
      <c r="G80" s="372"/>
      <c r="H80" s="373"/>
      <c r="I80" s="374"/>
      <c r="J80" s="15"/>
    </row>
    <row r="81" spans="1:10" ht="17.25" customHeight="1" thickTop="1" thickBot="1">
      <c r="A81" s="15"/>
      <c r="B81" s="1279"/>
      <c r="C81" s="348"/>
      <c r="D81" s="351"/>
      <c r="E81" s="350"/>
      <c r="F81" s="351"/>
      <c r="G81" s="352"/>
      <c r="H81" s="353"/>
      <c r="I81" s="354"/>
      <c r="J81" s="15"/>
    </row>
    <row r="82" spans="1:10" ht="17.25" customHeight="1" thickTop="1" thickBot="1">
      <c r="A82" s="15"/>
      <c r="B82" s="1279"/>
      <c r="C82" s="348"/>
      <c r="D82" s="351"/>
      <c r="E82" s="350"/>
      <c r="F82" s="351"/>
      <c r="G82" s="352"/>
      <c r="H82" s="353"/>
      <c r="I82" s="354"/>
      <c r="J82" s="15"/>
    </row>
    <row r="83" spans="1:10" ht="17.25" customHeight="1" thickTop="1" thickBot="1">
      <c r="A83" s="15"/>
      <c r="B83" s="1279"/>
      <c r="C83" s="348"/>
      <c r="D83" s="351"/>
      <c r="E83" s="350"/>
      <c r="F83" s="351"/>
      <c r="G83" s="352"/>
      <c r="H83" s="353"/>
      <c r="I83" s="354"/>
      <c r="J83" s="15"/>
    </row>
    <row r="84" spans="1:10" ht="17.25" customHeight="1" thickTop="1" thickBot="1">
      <c r="A84" s="15"/>
      <c r="B84" s="1279"/>
      <c r="C84" s="348"/>
      <c r="D84" s="351"/>
      <c r="E84" s="350"/>
      <c r="F84" s="351"/>
      <c r="G84" s="352"/>
      <c r="H84" s="353"/>
      <c r="I84" s="354"/>
      <c r="J84" s="15"/>
    </row>
    <row r="85" spans="1:10" ht="17.25" customHeight="1" thickTop="1" thickBot="1">
      <c r="A85" s="15"/>
      <c r="B85" s="1279"/>
      <c r="C85" s="355"/>
      <c r="D85" s="357"/>
      <c r="E85" s="356"/>
      <c r="F85" s="357"/>
      <c r="G85" s="358"/>
      <c r="H85" s="359"/>
      <c r="I85" s="360"/>
      <c r="J85" s="15"/>
    </row>
    <row r="86" spans="1:10" ht="17.25" customHeight="1" thickTop="1" thickBot="1">
      <c r="A86" s="15"/>
      <c r="B86" s="1279"/>
      <c r="C86" s="355"/>
      <c r="D86" s="357"/>
      <c r="E86" s="356"/>
      <c r="F86" s="357"/>
      <c r="G86" s="358"/>
      <c r="H86" s="359"/>
      <c r="I86" s="360"/>
      <c r="J86" s="15"/>
    </row>
    <row r="87" spans="1:10" ht="17.25" customHeight="1" thickTop="1" thickBot="1">
      <c r="A87" s="15"/>
      <c r="B87" s="1279"/>
      <c r="C87" s="355"/>
      <c r="D87" s="357"/>
      <c r="E87" s="356"/>
      <c r="F87" s="357"/>
      <c r="G87" s="358"/>
      <c r="H87" s="359"/>
      <c r="I87" s="360"/>
      <c r="J87" s="15"/>
    </row>
    <row r="88" spans="1:10" ht="17.25" customHeight="1" thickTop="1" thickBot="1">
      <c r="A88" s="15"/>
      <c r="B88" s="1279"/>
      <c r="C88" s="355"/>
      <c r="D88" s="357"/>
      <c r="E88" s="356"/>
      <c r="F88" s="357"/>
      <c r="G88" s="358"/>
      <c r="H88" s="359"/>
      <c r="I88" s="360"/>
      <c r="J88" s="15"/>
    </row>
    <row r="89" spans="1:10" ht="17.25" customHeight="1" thickTop="1" thickBot="1">
      <c r="A89" s="15"/>
      <c r="B89" s="1279"/>
      <c r="C89" s="355"/>
      <c r="D89" s="357"/>
      <c r="E89" s="356"/>
      <c r="F89" s="357"/>
      <c r="G89" s="358"/>
      <c r="H89" s="359"/>
      <c r="I89" s="360"/>
      <c r="J89" s="15"/>
    </row>
    <row r="90" spans="1:10" ht="16.5" customHeight="1" thickTop="1" thickBot="1">
      <c r="A90" s="15"/>
      <c r="B90" s="1279"/>
      <c r="C90" s="355"/>
      <c r="D90" s="357"/>
      <c r="E90" s="356"/>
      <c r="F90" s="357"/>
      <c r="G90" s="358"/>
      <c r="H90" s="359"/>
      <c r="I90" s="360"/>
      <c r="J90" s="15"/>
    </row>
    <row r="91" spans="1:10" ht="16.5" customHeight="1" thickTop="1" thickBot="1">
      <c r="A91" s="15"/>
      <c r="B91" s="1279"/>
      <c r="C91" s="355"/>
      <c r="D91" s="357"/>
      <c r="E91" s="356"/>
      <c r="F91" s="357"/>
      <c r="G91" s="358"/>
      <c r="H91" s="359"/>
      <c r="I91" s="360"/>
      <c r="J91" s="15"/>
    </row>
    <row r="92" spans="1:10" ht="16.5" customHeight="1" thickTop="1" thickBot="1">
      <c r="A92" s="15"/>
      <c r="B92" s="1279"/>
      <c r="C92" s="355"/>
      <c r="D92" s="357"/>
      <c r="E92" s="356"/>
      <c r="F92" s="357"/>
      <c r="G92" s="358"/>
      <c r="H92" s="359"/>
      <c r="I92" s="360"/>
      <c r="J92" s="15"/>
    </row>
    <row r="93" spans="1:10" ht="16.5" customHeight="1" thickTop="1" thickBot="1">
      <c r="A93" s="15"/>
      <c r="B93" s="1279"/>
      <c r="C93" s="355"/>
      <c r="D93" s="357"/>
      <c r="E93" s="356"/>
      <c r="F93" s="357"/>
      <c r="G93" s="358"/>
      <c r="H93" s="359"/>
      <c r="I93" s="360"/>
      <c r="J93" s="15"/>
    </row>
    <row r="94" spans="1:10" ht="16.5" customHeight="1" thickTop="1" thickBot="1">
      <c r="A94" s="15"/>
      <c r="B94" s="1279"/>
      <c r="C94" s="361"/>
      <c r="D94" s="364"/>
      <c r="E94" s="363"/>
      <c r="F94" s="364"/>
      <c r="G94" s="365"/>
      <c r="H94" s="366"/>
      <c r="I94" s="367"/>
      <c r="J94" s="15"/>
    </row>
    <row r="95" spans="1:10" ht="17.25" customHeight="1" thickTop="1" thickBot="1">
      <c r="A95" s="15"/>
      <c r="B95" s="1286"/>
      <c r="C95" s="1274" t="s">
        <v>176</v>
      </c>
      <c r="D95" s="1275"/>
      <c r="E95" s="41" t="str">
        <f>IF(SUM(E80:E94)&lt;1,"",SUM(E80:E94))</f>
        <v/>
      </c>
      <c r="F95" s="17"/>
      <c r="G95" s="18"/>
      <c r="H95" s="158"/>
      <c r="I95" s="19"/>
      <c r="J95" s="15"/>
    </row>
    <row r="96" spans="1:10" ht="17.25" customHeight="1" thickTop="1" thickBot="1">
      <c r="A96" s="15"/>
      <c r="B96" s="1281" t="s">
        <v>162</v>
      </c>
      <c r="C96" s="368"/>
      <c r="D96" s="369"/>
      <c r="E96" s="370"/>
      <c r="F96" s="371"/>
      <c r="G96" s="372"/>
      <c r="H96" s="373"/>
      <c r="I96" s="374"/>
      <c r="J96" s="15"/>
    </row>
    <row r="97" spans="1:10" ht="17.25" customHeight="1" thickTop="1" thickBot="1">
      <c r="A97" s="15"/>
      <c r="B97" s="1279"/>
      <c r="C97" s="348"/>
      <c r="D97" s="351"/>
      <c r="E97" s="350"/>
      <c r="F97" s="351"/>
      <c r="G97" s="352"/>
      <c r="H97" s="353"/>
      <c r="I97" s="354"/>
      <c r="J97" s="15"/>
    </row>
    <row r="98" spans="1:10" ht="17.25" customHeight="1" thickTop="1" thickBot="1">
      <c r="A98" s="15"/>
      <c r="B98" s="1279"/>
      <c r="C98" s="348"/>
      <c r="D98" s="351"/>
      <c r="E98" s="350"/>
      <c r="F98" s="351"/>
      <c r="G98" s="352"/>
      <c r="H98" s="353"/>
      <c r="I98" s="354"/>
      <c r="J98" s="15"/>
    </row>
    <row r="99" spans="1:10" ht="17.25" customHeight="1" thickTop="1" thickBot="1">
      <c r="A99" s="15"/>
      <c r="B99" s="1279"/>
      <c r="C99" s="348"/>
      <c r="D99" s="351"/>
      <c r="E99" s="350"/>
      <c r="F99" s="351"/>
      <c r="G99" s="352"/>
      <c r="H99" s="353"/>
      <c r="I99" s="354"/>
      <c r="J99" s="15"/>
    </row>
    <row r="100" spans="1:10" ht="17.25" customHeight="1" thickTop="1" thickBot="1">
      <c r="A100" s="15"/>
      <c r="B100" s="1279"/>
      <c r="C100" s="348"/>
      <c r="D100" s="351"/>
      <c r="E100" s="350"/>
      <c r="F100" s="351"/>
      <c r="G100" s="352"/>
      <c r="H100" s="353"/>
      <c r="I100" s="354"/>
      <c r="J100" s="15"/>
    </row>
    <row r="101" spans="1:10" ht="17.25" customHeight="1" thickTop="1" thickBot="1">
      <c r="A101" s="15"/>
      <c r="B101" s="1279"/>
      <c r="C101" s="355"/>
      <c r="D101" s="357"/>
      <c r="E101" s="356"/>
      <c r="F101" s="357"/>
      <c r="G101" s="358"/>
      <c r="H101" s="359"/>
      <c r="I101" s="360"/>
      <c r="J101" s="15"/>
    </row>
    <row r="102" spans="1:10" ht="17.25" customHeight="1" thickTop="1" thickBot="1">
      <c r="A102" s="15"/>
      <c r="B102" s="1279"/>
      <c r="C102" s="355"/>
      <c r="D102" s="357"/>
      <c r="E102" s="356"/>
      <c r="F102" s="357"/>
      <c r="G102" s="358"/>
      <c r="H102" s="359"/>
      <c r="I102" s="360"/>
      <c r="J102" s="15"/>
    </row>
    <row r="103" spans="1:10" ht="17.25" customHeight="1" thickTop="1" thickBot="1">
      <c r="A103" s="15"/>
      <c r="B103" s="1279"/>
      <c r="C103" s="355"/>
      <c r="D103" s="357"/>
      <c r="E103" s="356"/>
      <c r="F103" s="357"/>
      <c r="G103" s="358"/>
      <c r="H103" s="359"/>
      <c r="I103" s="360"/>
      <c r="J103" s="15"/>
    </row>
    <row r="104" spans="1:10" ht="17.25" customHeight="1" thickTop="1" thickBot="1">
      <c r="A104" s="15"/>
      <c r="B104" s="1279"/>
      <c r="C104" s="355"/>
      <c r="D104" s="357"/>
      <c r="E104" s="356"/>
      <c r="F104" s="357"/>
      <c r="G104" s="358"/>
      <c r="H104" s="359"/>
      <c r="I104" s="360"/>
      <c r="J104" s="15"/>
    </row>
    <row r="105" spans="1:10" ht="17.25" customHeight="1" thickTop="1" thickBot="1">
      <c r="A105" s="15"/>
      <c r="B105" s="1279"/>
      <c r="C105" s="355"/>
      <c r="D105" s="357"/>
      <c r="E105" s="356"/>
      <c r="F105" s="357"/>
      <c r="G105" s="358"/>
      <c r="H105" s="359"/>
      <c r="I105" s="360"/>
      <c r="J105" s="15"/>
    </row>
    <row r="106" spans="1:10" ht="16.5" customHeight="1" thickTop="1" thickBot="1">
      <c r="A106" s="15"/>
      <c r="B106" s="1279"/>
      <c r="C106" s="355"/>
      <c r="D106" s="357"/>
      <c r="E106" s="356"/>
      <c r="F106" s="357"/>
      <c r="G106" s="358"/>
      <c r="H106" s="359"/>
      <c r="I106" s="360"/>
      <c r="J106" s="15"/>
    </row>
    <row r="107" spans="1:10" ht="16.5" customHeight="1" thickTop="1" thickBot="1">
      <c r="A107" s="15"/>
      <c r="B107" s="1279"/>
      <c r="C107" s="355"/>
      <c r="D107" s="357"/>
      <c r="E107" s="356"/>
      <c r="F107" s="357"/>
      <c r="G107" s="358"/>
      <c r="H107" s="359"/>
      <c r="I107" s="360"/>
      <c r="J107" s="15"/>
    </row>
    <row r="108" spans="1:10" ht="16.5" customHeight="1" thickTop="1" thickBot="1">
      <c r="A108" s="15"/>
      <c r="B108" s="1279"/>
      <c r="C108" s="355"/>
      <c r="D108" s="357"/>
      <c r="E108" s="356"/>
      <c r="F108" s="357"/>
      <c r="G108" s="358"/>
      <c r="H108" s="359"/>
      <c r="I108" s="360"/>
      <c r="J108" s="15"/>
    </row>
    <row r="109" spans="1:10" ht="16.5" customHeight="1" thickTop="1" thickBot="1">
      <c r="A109" s="15"/>
      <c r="B109" s="1279"/>
      <c r="C109" s="355"/>
      <c r="D109" s="357"/>
      <c r="E109" s="356"/>
      <c r="F109" s="357"/>
      <c r="G109" s="358"/>
      <c r="H109" s="359"/>
      <c r="I109" s="360"/>
      <c r="J109" s="15"/>
    </row>
    <row r="110" spans="1:10" ht="16.5" customHeight="1" thickTop="1" thickBot="1">
      <c r="A110" s="15"/>
      <c r="B110" s="1279"/>
      <c r="C110" s="361"/>
      <c r="D110" s="364"/>
      <c r="E110" s="363"/>
      <c r="F110" s="364"/>
      <c r="G110" s="365"/>
      <c r="H110" s="366"/>
      <c r="I110" s="367"/>
      <c r="J110" s="15"/>
    </row>
    <row r="111" spans="1:10" ht="17.25" customHeight="1" thickTop="1">
      <c r="A111" s="15"/>
      <c r="B111" s="1282"/>
      <c r="C111" s="1283" t="s">
        <v>176</v>
      </c>
      <c r="D111" s="1284"/>
      <c r="E111" s="42" t="str">
        <f>IF(SUM(E96:E110)&lt;1,"",SUM(E96:E110))</f>
        <v/>
      </c>
      <c r="F111" s="20"/>
      <c r="G111" s="21"/>
      <c r="H111" s="159"/>
      <c r="I111" s="22"/>
      <c r="J111" s="15"/>
    </row>
    <row r="112" spans="1:10" ht="4.5" customHeight="1">
      <c r="A112" s="15"/>
      <c r="B112" s="15"/>
      <c r="C112" s="15"/>
      <c r="D112" s="15"/>
      <c r="E112" s="15"/>
      <c r="F112" s="15"/>
      <c r="G112" s="15"/>
      <c r="H112" s="15"/>
      <c r="I112" s="15"/>
      <c r="J112" s="15"/>
    </row>
    <row r="113" spans="1:10" ht="10.5" customHeight="1">
      <c r="A113" s="15"/>
      <c r="B113" s="15"/>
      <c r="C113" s="15"/>
      <c r="D113" s="15"/>
      <c r="E113" s="15"/>
      <c r="F113" s="15"/>
      <c r="G113" s="15"/>
      <c r="H113" s="15"/>
      <c r="I113" s="15"/>
      <c r="J113" s="15"/>
    </row>
    <row r="114" spans="1:10" ht="21" customHeight="1">
      <c r="A114" s="15"/>
      <c r="B114" s="16" t="s">
        <v>265</v>
      </c>
      <c r="C114" s="15"/>
      <c r="D114" s="15"/>
      <c r="E114" s="15"/>
      <c r="F114" s="15"/>
      <c r="G114" s="1269" t="s">
        <v>152</v>
      </c>
      <c r="H114" s="1270"/>
      <c r="I114" s="750" t="str">
        <f>IF(ISBLANK(期首設定!$C$14),"",期首設定!$C$14)</f>
        <v/>
      </c>
      <c r="J114" s="15"/>
    </row>
    <row r="115" spans="1:10" ht="7.5" customHeight="1">
      <c r="A115" s="15"/>
      <c r="B115" s="15"/>
      <c r="C115" s="15"/>
      <c r="D115" s="15"/>
      <c r="E115" s="15"/>
      <c r="F115" s="15"/>
      <c r="G115" s="15"/>
      <c r="H115" s="15"/>
      <c r="I115" s="15"/>
      <c r="J115" s="15"/>
    </row>
    <row r="116" spans="1:10" ht="10.5" customHeight="1">
      <c r="A116" s="15"/>
      <c r="B116" s="1262" t="s">
        <v>178</v>
      </c>
      <c r="C116" s="1264" t="s">
        <v>169</v>
      </c>
      <c r="D116" s="1266" t="s">
        <v>268</v>
      </c>
      <c r="E116" s="1266" t="s">
        <v>165</v>
      </c>
      <c r="F116" s="1266" t="s">
        <v>175</v>
      </c>
      <c r="G116" s="1268" t="s">
        <v>186</v>
      </c>
      <c r="H116" s="1268"/>
      <c r="I116" s="1260" t="s">
        <v>174</v>
      </c>
      <c r="J116" s="15"/>
    </row>
    <row r="117" spans="1:10" ht="10.5" customHeight="1" thickBot="1">
      <c r="A117" s="15"/>
      <c r="B117" s="1263"/>
      <c r="C117" s="1265"/>
      <c r="D117" s="1267"/>
      <c r="E117" s="1267"/>
      <c r="F117" s="1267"/>
      <c r="G117" s="160" t="s">
        <v>266</v>
      </c>
      <c r="H117" s="160" t="s">
        <v>267</v>
      </c>
      <c r="I117" s="1261"/>
      <c r="J117" s="15"/>
    </row>
    <row r="118" spans="1:10" ht="17.25" customHeight="1" thickTop="1">
      <c r="A118" s="15"/>
      <c r="B118" s="1276" t="s">
        <v>179</v>
      </c>
      <c r="C118" s="368"/>
      <c r="D118" s="369"/>
      <c r="E118" s="370"/>
      <c r="F118" s="371"/>
      <c r="G118" s="372"/>
      <c r="H118" s="373"/>
      <c r="I118" s="374"/>
      <c r="J118" s="15"/>
    </row>
    <row r="119" spans="1:10" ht="17.25" customHeight="1">
      <c r="A119" s="15"/>
      <c r="B119" s="1272"/>
      <c r="C119" s="348"/>
      <c r="D119" s="351"/>
      <c r="E119" s="350"/>
      <c r="F119" s="351"/>
      <c r="G119" s="352"/>
      <c r="H119" s="353"/>
      <c r="I119" s="354"/>
      <c r="J119" s="15"/>
    </row>
    <row r="120" spans="1:10" ht="17.25" customHeight="1">
      <c r="A120" s="15"/>
      <c r="B120" s="1272"/>
      <c r="C120" s="348"/>
      <c r="D120" s="351"/>
      <c r="E120" s="350"/>
      <c r="F120" s="351"/>
      <c r="G120" s="352"/>
      <c r="H120" s="353"/>
      <c r="I120" s="354"/>
      <c r="J120" s="15"/>
    </row>
    <row r="121" spans="1:10" ht="17.25" customHeight="1">
      <c r="A121" s="15"/>
      <c r="B121" s="1272"/>
      <c r="C121" s="348"/>
      <c r="D121" s="351"/>
      <c r="E121" s="350"/>
      <c r="F121" s="351"/>
      <c r="G121" s="352"/>
      <c r="H121" s="353"/>
      <c r="I121" s="354"/>
      <c r="J121" s="15"/>
    </row>
    <row r="122" spans="1:10" ht="17.25" customHeight="1">
      <c r="A122" s="15"/>
      <c r="B122" s="1272"/>
      <c r="C122" s="348"/>
      <c r="D122" s="351"/>
      <c r="E122" s="350"/>
      <c r="F122" s="351"/>
      <c r="G122" s="352"/>
      <c r="H122" s="353"/>
      <c r="I122" s="354"/>
      <c r="J122" s="15"/>
    </row>
    <row r="123" spans="1:10" ht="17.25" customHeight="1">
      <c r="A123" s="15"/>
      <c r="B123" s="1272"/>
      <c r="C123" s="355"/>
      <c r="D123" s="357"/>
      <c r="E123" s="356"/>
      <c r="F123" s="357"/>
      <c r="G123" s="358"/>
      <c r="H123" s="359"/>
      <c r="I123" s="360"/>
      <c r="J123" s="15"/>
    </row>
    <row r="124" spans="1:10" ht="17.25" customHeight="1">
      <c r="A124" s="15"/>
      <c r="B124" s="1272"/>
      <c r="C124" s="355"/>
      <c r="D124" s="357"/>
      <c r="E124" s="356"/>
      <c r="F124" s="357"/>
      <c r="G124" s="358"/>
      <c r="H124" s="359"/>
      <c r="I124" s="360"/>
      <c r="J124" s="15"/>
    </row>
    <row r="125" spans="1:10" ht="17.25" customHeight="1">
      <c r="A125" s="15"/>
      <c r="B125" s="1272"/>
      <c r="C125" s="355"/>
      <c r="D125" s="357"/>
      <c r="E125" s="356"/>
      <c r="F125" s="357"/>
      <c r="G125" s="358"/>
      <c r="H125" s="359"/>
      <c r="I125" s="360"/>
      <c r="J125" s="15"/>
    </row>
    <row r="126" spans="1:10" ht="17.25" customHeight="1">
      <c r="A126" s="15"/>
      <c r="B126" s="1272"/>
      <c r="C126" s="355"/>
      <c r="D126" s="357"/>
      <c r="E126" s="356"/>
      <c r="F126" s="357"/>
      <c r="G126" s="358"/>
      <c r="H126" s="359"/>
      <c r="I126" s="360"/>
      <c r="J126" s="15"/>
    </row>
    <row r="127" spans="1:10" ht="17.25" customHeight="1">
      <c r="A127" s="15"/>
      <c r="B127" s="1272"/>
      <c r="C127" s="355"/>
      <c r="D127" s="357"/>
      <c r="E127" s="356"/>
      <c r="F127" s="357"/>
      <c r="G127" s="358"/>
      <c r="H127" s="359"/>
      <c r="I127" s="360"/>
      <c r="J127" s="15"/>
    </row>
    <row r="128" spans="1:10" ht="16.5" customHeight="1">
      <c r="A128" s="15"/>
      <c r="B128" s="1272"/>
      <c r="C128" s="355"/>
      <c r="D128" s="357"/>
      <c r="E128" s="356"/>
      <c r="F128" s="357"/>
      <c r="G128" s="358"/>
      <c r="H128" s="359"/>
      <c r="I128" s="360"/>
      <c r="J128" s="15"/>
    </row>
    <row r="129" spans="1:10" ht="16.5" customHeight="1">
      <c r="A129" s="15"/>
      <c r="B129" s="1272"/>
      <c r="C129" s="355"/>
      <c r="D129" s="357"/>
      <c r="E129" s="356"/>
      <c r="F129" s="357"/>
      <c r="G129" s="358"/>
      <c r="H129" s="359"/>
      <c r="I129" s="360"/>
      <c r="J129" s="15"/>
    </row>
    <row r="130" spans="1:10" ht="16.5" customHeight="1">
      <c r="A130" s="15"/>
      <c r="B130" s="1272"/>
      <c r="C130" s="355"/>
      <c r="D130" s="357"/>
      <c r="E130" s="356"/>
      <c r="F130" s="357"/>
      <c r="G130" s="358"/>
      <c r="H130" s="359"/>
      <c r="I130" s="360"/>
      <c r="J130" s="15"/>
    </row>
    <row r="131" spans="1:10" ht="16.5" customHeight="1">
      <c r="A131" s="15"/>
      <c r="B131" s="1272"/>
      <c r="C131" s="355"/>
      <c r="D131" s="357"/>
      <c r="E131" s="356"/>
      <c r="F131" s="357"/>
      <c r="G131" s="358"/>
      <c r="H131" s="359"/>
      <c r="I131" s="360"/>
      <c r="J131" s="15"/>
    </row>
    <row r="132" spans="1:10" ht="16.5" customHeight="1">
      <c r="A132" s="15"/>
      <c r="B132" s="1272"/>
      <c r="C132" s="361"/>
      <c r="D132" s="364"/>
      <c r="E132" s="363"/>
      <c r="F132" s="364"/>
      <c r="G132" s="365"/>
      <c r="H132" s="366"/>
      <c r="I132" s="367"/>
      <c r="J132" s="15"/>
    </row>
    <row r="133" spans="1:10" ht="17.25" customHeight="1" thickBot="1">
      <c r="A133" s="15"/>
      <c r="B133" s="1277"/>
      <c r="C133" s="1274" t="s">
        <v>176</v>
      </c>
      <c r="D133" s="1275"/>
      <c r="E133" s="41" t="str">
        <f>IF(SUM(E118:E132)&lt;1,"",SUM(E118:E132))</f>
        <v/>
      </c>
      <c r="F133" s="17"/>
      <c r="G133" s="18"/>
      <c r="H133" s="158"/>
      <c r="I133" s="19"/>
      <c r="J133" s="15"/>
    </row>
    <row r="134" spans="1:10" ht="17.25" customHeight="1" thickTop="1">
      <c r="A134" s="15"/>
      <c r="B134" s="1276" t="s">
        <v>163</v>
      </c>
      <c r="C134" s="368"/>
      <c r="D134" s="369"/>
      <c r="E134" s="370"/>
      <c r="F134" s="371"/>
      <c r="G134" s="372"/>
      <c r="H134" s="373"/>
      <c r="I134" s="374"/>
      <c r="J134" s="15"/>
    </row>
    <row r="135" spans="1:10" ht="17.25" customHeight="1">
      <c r="A135" s="15"/>
      <c r="B135" s="1272"/>
      <c r="C135" s="348"/>
      <c r="D135" s="351"/>
      <c r="E135" s="350"/>
      <c r="F135" s="351"/>
      <c r="G135" s="352"/>
      <c r="H135" s="353"/>
      <c r="I135" s="354"/>
      <c r="J135" s="15"/>
    </row>
    <row r="136" spans="1:10" ht="17.25" customHeight="1">
      <c r="A136" s="15"/>
      <c r="B136" s="1272"/>
      <c r="C136" s="348"/>
      <c r="D136" s="351"/>
      <c r="E136" s="350"/>
      <c r="F136" s="351"/>
      <c r="G136" s="352"/>
      <c r="H136" s="353"/>
      <c r="I136" s="354"/>
      <c r="J136" s="15"/>
    </row>
    <row r="137" spans="1:10" ht="17.25" customHeight="1">
      <c r="A137" s="15"/>
      <c r="B137" s="1272"/>
      <c r="C137" s="348"/>
      <c r="D137" s="351"/>
      <c r="E137" s="350"/>
      <c r="F137" s="351"/>
      <c r="G137" s="352"/>
      <c r="H137" s="353"/>
      <c r="I137" s="354"/>
      <c r="J137" s="15"/>
    </row>
    <row r="138" spans="1:10" ht="17.25" customHeight="1">
      <c r="A138" s="15"/>
      <c r="B138" s="1272"/>
      <c r="C138" s="348"/>
      <c r="D138" s="351"/>
      <c r="E138" s="350"/>
      <c r="F138" s="351"/>
      <c r="G138" s="352"/>
      <c r="H138" s="353"/>
      <c r="I138" s="354"/>
      <c r="J138" s="15"/>
    </row>
    <row r="139" spans="1:10" ht="17.25" customHeight="1">
      <c r="A139" s="15"/>
      <c r="B139" s="1272"/>
      <c r="C139" s="355"/>
      <c r="D139" s="357"/>
      <c r="E139" s="356"/>
      <c r="F139" s="357"/>
      <c r="G139" s="358"/>
      <c r="H139" s="359"/>
      <c r="I139" s="360"/>
      <c r="J139" s="15"/>
    </row>
    <row r="140" spans="1:10" ht="17.25" customHeight="1">
      <c r="A140" s="15"/>
      <c r="B140" s="1272"/>
      <c r="C140" s="355"/>
      <c r="D140" s="357"/>
      <c r="E140" s="356"/>
      <c r="F140" s="357"/>
      <c r="G140" s="358"/>
      <c r="H140" s="359"/>
      <c r="I140" s="360"/>
      <c r="J140" s="15"/>
    </row>
    <row r="141" spans="1:10" ht="17.25" customHeight="1">
      <c r="A141" s="15"/>
      <c r="B141" s="1272"/>
      <c r="C141" s="355"/>
      <c r="D141" s="357"/>
      <c r="E141" s="356"/>
      <c r="F141" s="357"/>
      <c r="G141" s="358"/>
      <c r="H141" s="359"/>
      <c r="I141" s="360"/>
      <c r="J141" s="15"/>
    </row>
    <row r="142" spans="1:10" ht="17.25" customHeight="1">
      <c r="A142" s="15"/>
      <c r="B142" s="1272"/>
      <c r="C142" s="355"/>
      <c r="D142" s="357"/>
      <c r="E142" s="356"/>
      <c r="F142" s="357"/>
      <c r="G142" s="358"/>
      <c r="H142" s="359"/>
      <c r="I142" s="360"/>
      <c r="J142" s="15"/>
    </row>
    <row r="143" spans="1:10" ht="17.25" customHeight="1">
      <c r="A143" s="15"/>
      <c r="B143" s="1272"/>
      <c r="C143" s="355"/>
      <c r="D143" s="357"/>
      <c r="E143" s="356"/>
      <c r="F143" s="357"/>
      <c r="G143" s="358"/>
      <c r="H143" s="359"/>
      <c r="I143" s="360"/>
      <c r="J143" s="15"/>
    </row>
    <row r="144" spans="1:10" ht="16.5" customHeight="1">
      <c r="A144" s="15"/>
      <c r="B144" s="1272"/>
      <c r="C144" s="355"/>
      <c r="D144" s="357"/>
      <c r="E144" s="356"/>
      <c r="F144" s="357"/>
      <c r="G144" s="358"/>
      <c r="H144" s="359"/>
      <c r="I144" s="360"/>
      <c r="J144" s="15"/>
    </row>
    <row r="145" spans="1:10" ht="16.5" customHeight="1">
      <c r="A145" s="15"/>
      <c r="B145" s="1272"/>
      <c r="C145" s="355"/>
      <c r="D145" s="357"/>
      <c r="E145" s="356"/>
      <c r="F145" s="357"/>
      <c r="G145" s="358"/>
      <c r="H145" s="359"/>
      <c r="I145" s="360"/>
      <c r="J145" s="15"/>
    </row>
    <row r="146" spans="1:10" ht="16.5" customHeight="1">
      <c r="A146" s="15"/>
      <c r="B146" s="1272"/>
      <c r="C146" s="355"/>
      <c r="D146" s="357"/>
      <c r="E146" s="356"/>
      <c r="F146" s="357"/>
      <c r="G146" s="358"/>
      <c r="H146" s="359"/>
      <c r="I146" s="360"/>
      <c r="J146" s="15"/>
    </row>
    <row r="147" spans="1:10" ht="16.5" customHeight="1">
      <c r="A147" s="15"/>
      <c r="B147" s="1272"/>
      <c r="C147" s="355"/>
      <c r="D147" s="357"/>
      <c r="E147" s="356"/>
      <c r="F147" s="357"/>
      <c r="G147" s="358"/>
      <c r="H147" s="359"/>
      <c r="I147" s="360"/>
      <c r="J147" s="15"/>
    </row>
    <row r="148" spans="1:10" ht="16.5" customHeight="1">
      <c r="A148" s="15"/>
      <c r="B148" s="1272"/>
      <c r="C148" s="361"/>
      <c r="D148" s="364"/>
      <c r="E148" s="363"/>
      <c r="F148" s="364"/>
      <c r="G148" s="365"/>
      <c r="H148" s="366"/>
      <c r="I148" s="367"/>
      <c r="J148" s="15"/>
    </row>
    <row r="149" spans="1:10" ht="17.25" customHeight="1" thickBot="1">
      <c r="A149" s="15"/>
      <c r="B149" s="1277"/>
      <c r="C149" s="1274" t="s">
        <v>176</v>
      </c>
      <c r="D149" s="1275"/>
      <c r="E149" s="41" t="str">
        <f>IF(SUM(E134:E148)&lt;1,"",SUM(E134:E148))</f>
        <v/>
      </c>
      <c r="F149" s="17"/>
      <c r="G149" s="18"/>
      <c r="H149" s="158"/>
      <c r="I149" s="19"/>
      <c r="J149" s="15"/>
    </row>
    <row r="150" spans="1:10" ht="17.25" customHeight="1" thickTop="1">
      <c r="A150" s="15"/>
      <c r="B150" s="1276" t="s">
        <v>164</v>
      </c>
      <c r="C150" s="368"/>
      <c r="D150" s="369"/>
      <c r="E150" s="370"/>
      <c r="F150" s="371"/>
      <c r="G150" s="372"/>
      <c r="H150" s="373"/>
      <c r="I150" s="374"/>
      <c r="J150" s="15"/>
    </row>
    <row r="151" spans="1:10" ht="17.25" customHeight="1">
      <c r="A151" s="15"/>
      <c r="B151" s="1272"/>
      <c r="C151" s="348"/>
      <c r="D151" s="351"/>
      <c r="E151" s="350"/>
      <c r="F151" s="351"/>
      <c r="G151" s="352"/>
      <c r="H151" s="353"/>
      <c r="I151" s="354"/>
      <c r="J151" s="15"/>
    </row>
    <row r="152" spans="1:10" ht="17.25" customHeight="1">
      <c r="A152" s="15"/>
      <c r="B152" s="1272"/>
      <c r="C152" s="348"/>
      <c r="D152" s="351"/>
      <c r="E152" s="350"/>
      <c r="F152" s="351"/>
      <c r="G152" s="352"/>
      <c r="H152" s="353"/>
      <c r="I152" s="354"/>
      <c r="J152" s="15"/>
    </row>
    <row r="153" spans="1:10" ht="17.25" customHeight="1">
      <c r="A153" s="15"/>
      <c r="B153" s="1272"/>
      <c r="C153" s="348"/>
      <c r="D153" s="351"/>
      <c r="E153" s="350"/>
      <c r="F153" s="351"/>
      <c r="G153" s="352"/>
      <c r="H153" s="353"/>
      <c r="I153" s="354"/>
      <c r="J153" s="15"/>
    </row>
    <row r="154" spans="1:10" ht="17.25" customHeight="1">
      <c r="A154" s="15"/>
      <c r="B154" s="1272"/>
      <c r="C154" s="348"/>
      <c r="D154" s="351"/>
      <c r="E154" s="350"/>
      <c r="F154" s="351"/>
      <c r="G154" s="352"/>
      <c r="H154" s="353"/>
      <c r="I154" s="354"/>
      <c r="J154" s="15"/>
    </row>
    <row r="155" spans="1:10" ht="17.25" customHeight="1">
      <c r="A155" s="15"/>
      <c r="B155" s="1272"/>
      <c r="C155" s="355"/>
      <c r="D155" s="357"/>
      <c r="E155" s="356"/>
      <c r="F155" s="357"/>
      <c r="G155" s="358"/>
      <c r="H155" s="359"/>
      <c r="I155" s="360"/>
      <c r="J155" s="15"/>
    </row>
    <row r="156" spans="1:10" ht="17.25" customHeight="1">
      <c r="A156" s="15"/>
      <c r="B156" s="1272"/>
      <c r="C156" s="355"/>
      <c r="D156" s="357"/>
      <c r="E156" s="356"/>
      <c r="F156" s="357"/>
      <c r="G156" s="358"/>
      <c r="H156" s="359"/>
      <c r="I156" s="360"/>
      <c r="J156" s="15"/>
    </row>
    <row r="157" spans="1:10" ht="17.25" customHeight="1">
      <c r="A157" s="15"/>
      <c r="B157" s="1272"/>
      <c r="C157" s="355"/>
      <c r="D157" s="357"/>
      <c r="E157" s="356"/>
      <c r="F157" s="357"/>
      <c r="G157" s="358"/>
      <c r="H157" s="359"/>
      <c r="I157" s="360"/>
      <c r="J157" s="15"/>
    </row>
    <row r="158" spans="1:10" ht="17.25" customHeight="1">
      <c r="A158" s="15"/>
      <c r="B158" s="1272"/>
      <c r="C158" s="355"/>
      <c r="D158" s="357"/>
      <c r="E158" s="356"/>
      <c r="F158" s="357"/>
      <c r="G158" s="358"/>
      <c r="H158" s="359"/>
      <c r="I158" s="360"/>
      <c r="J158" s="15"/>
    </row>
    <row r="159" spans="1:10" ht="17.25" customHeight="1">
      <c r="A159" s="15"/>
      <c r="B159" s="1272"/>
      <c r="C159" s="355"/>
      <c r="D159" s="357"/>
      <c r="E159" s="356"/>
      <c r="F159" s="357"/>
      <c r="G159" s="358"/>
      <c r="H159" s="359"/>
      <c r="I159" s="360"/>
      <c r="J159" s="15"/>
    </row>
    <row r="160" spans="1:10" ht="16.5" customHeight="1">
      <c r="A160" s="15"/>
      <c r="B160" s="1272"/>
      <c r="C160" s="355"/>
      <c r="D160" s="357"/>
      <c r="E160" s="356"/>
      <c r="F160" s="357"/>
      <c r="G160" s="358"/>
      <c r="H160" s="359"/>
      <c r="I160" s="360"/>
      <c r="J160" s="15"/>
    </row>
    <row r="161" spans="1:10" ht="16.5" customHeight="1">
      <c r="A161" s="15"/>
      <c r="B161" s="1272"/>
      <c r="C161" s="355"/>
      <c r="D161" s="357"/>
      <c r="E161" s="356"/>
      <c r="F161" s="357"/>
      <c r="G161" s="358"/>
      <c r="H161" s="359"/>
      <c r="I161" s="360"/>
      <c r="J161" s="15"/>
    </row>
    <row r="162" spans="1:10" ht="16.5" customHeight="1">
      <c r="A162" s="15"/>
      <c r="B162" s="1272"/>
      <c r="C162" s="355"/>
      <c r="D162" s="357"/>
      <c r="E162" s="356"/>
      <c r="F162" s="357"/>
      <c r="G162" s="358"/>
      <c r="H162" s="359"/>
      <c r="I162" s="360"/>
      <c r="J162" s="15"/>
    </row>
    <row r="163" spans="1:10" ht="16.5" customHeight="1">
      <c r="A163" s="15"/>
      <c r="B163" s="1272"/>
      <c r="C163" s="355"/>
      <c r="D163" s="357"/>
      <c r="E163" s="356"/>
      <c r="F163" s="357"/>
      <c r="G163" s="358"/>
      <c r="H163" s="359"/>
      <c r="I163" s="360"/>
      <c r="J163" s="15"/>
    </row>
    <row r="164" spans="1:10" ht="16.5" customHeight="1">
      <c r="A164" s="15"/>
      <c r="B164" s="1272"/>
      <c r="C164" s="361"/>
      <c r="D164" s="364"/>
      <c r="E164" s="363"/>
      <c r="F164" s="364"/>
      <c r="G164" s="365"/>
      <c r="H164" s="366"/>
      <c r="I164" s="367"/>
      <c r="J164" s="15"/>
    </row>
    <row r="165" spans="1:10" ht="17.25" customHeight="1">
      <c r="A165" s="15"/>
      <c r="B165" s="1287"/>
      <c r="C165" s="1283" t="s">
        <v>176</v>
      </c>
      <c r="D165" s="1284"/>
      <c r="E165" s="42" t="str">
        <f>IF(SUM(E150:E164)&lt;1,"",SUM(E150:E164))</f>
        <v/>
      </c>
      <c r="F165" s="20"/>
      <c r="G165" s="21"/>
      <c r="H165" s="159"/>
      <c r="I165" s="22"/>
      <c r="J165" s="15"/>
    </row>
    <row r="166" spans="1:10" s="298" customFormat="1" ht="4.5" customHeight="1">
      <c r="A166" s="295"/>
      <c r="B166" s="296"/>
      <c r="C166" s="296"/>
      <c r="D166" s="296"/>
      <c r="E166" s="259"/>
      <c r="F166" s="295"/>
      <c r="G166" s="340"/>
      <c r="H166" s="340"/>
      <c r="I166" s="295"/>
      <c r="J166" s="295"/>
    </row>
    <row r="167" spans="1:10" ht="10.5" customHeight="1">
      <c r="A167" s="15"/>
      <c r="B167" s="15"/>
      <c r="C167" s="15"/>
      <c r="D167" s="15"/>
      <c r="E167" s="15"/>
      <c r="F167" s="15"/>
      <c r="G167" s="15"/>
      <c r="H167" s="15"/>
      <c r="I167" s="15"/>
      <c r="J167" s="15"/>
    </row>
    <row r="168" spans="1:10" ht="21" customHeight="1">
      <c r="A168" s="15"/>
      <c r="B168" s="16" t="s">
        <v>265</v>
      </c>
      <c r="C168" s="15"/>
      <c r="D168" s="15"/>
      <c r="E168" s="15"/>
      <c r="F168" s="15"/>
      <c r="G168" s="1269" t="s">
        <v>152</v>
      </c>
      <c r="H168" s="1270"/>
      <c r="I168" s="750" t="str">
        <f>IF(ISBLANK(期首設定!$C$14),"",期首設定!$C$14)</f>
        <v/>
      </c>
      <c r="J168" s="15"/>
    </row>
    <row r="169" spans="1:10" ht="7.5" customHeight="1">
      <c r="A169" s="15"/>
      <c r="B169" s="15"/>
      <c r="C169" s="15"/>
      <c r="D169" s="15"/>
      <c r="E169" s="15"/>
      <c r="F169" s="15"/>
      <c r="G169" s="15"/>
      <c r="H169" s="15"/>
      <c r="I169" s="15"/>
      <c r="J169" s="15"/>
    </row>
    <row r="170" spans="1:10" ht="10.5" customHeight="1">
      <c r="A170" s="15"/>
      <c r="B170" s="1262" t="s">
        <v>178</v>
      </c>
      <c r="C170" s="1264" t="s">
        <v>169</v>
      </c>
      <c r="D170" s="1266" t="s">
        <v>268</v>
      </c>
      <c r="E170" s="1266" t="s">
        <v>165</v>
      </c>
      <c r="F170" s="1266" t="s">
        <v>175</v>
      </c>
      <c r="G170" s="1268" t="s">
        <v>186</v>
      </c>
      <c r="H170" s="1268"/>
      <c r="I170" s="1260" t="s">
        <v>174</v>
      </c>
      <c r="J170" s="15"/>
    </row>
    <row r="171" spans="1:10" ht="10.5" customHeight="1" thickBot="1">
      <c r="A171" s="15"/>
      <c r="B171" s="1263"/>
      <c r="C171" s="1265"/>
      <c r="D171" s="1267"/>
      <c r="E171" s="1267"/>
      <c r="F171" s="1267"/>
      <c r="G171" s="160" t="s">
        <v>266</v>
      </c>
      <c r="H171" s="160" t="s">
        <v>267</v>
      </c>
      <c r="I171" s="1261"/>
      <c r="J171" s="15"/>
    </row>
    <row r="172" spans="1:10" ht="16.5" customHeight="1" thickTop="1">
      <c r="A172" s="15"/>
      <c r="B172" s="1276" t="s">
        <v>180</v>
      </c>
      <c r="C172" s="368"/>
      <c r="D172" s="369"/>
      <c r="E172" s="370"/>
      <c r="F172" s="371"/>
      <c r="G172" s="372"/>
      <c r="H172" s="373"/>
      <c r="I172" s="374"/>
      <c r="J172" s="15"/>
    </row>
    <row r="173" spans="1:10" ht="16.5" customHeight="1">
      <c r="A173" s="15"/>
      <c r="B173" s="1272"/>
      <c r="C173" s="348"/>
      <c r="D173" s="351"/>
      <c r="E173" s="350"/>
      <c r="F173" s="351"/>
      <c r="G173" s="352"/>
      <c r="H173" s="353"/>
      <c r="I173" s="354"/>
      <c r="J173" s="15"/>
    </row>
    <row r="174" spans="1:10" ht="16.5" customHeight="1">
      <c r="A174" s="15"/>
      <c r="B174" s="1272"/>
      <c r="C174" s="348"/>
      <c r="D174" s="351"/>
      <c r="E174" s="350"/>
      <c r="F174" s="351"/>
      <c r="G174" s="352"/>
      <c r="H174" s="353"/>
      <c r="I174" s="354"/>
      <c r="J174" s="15"/>
    </row>
    <row r="175" spans="1:10" ht="16.5" customHeight="1">
      <c r="A175" s="15"/>
      <c r="B175" s="1272"/>
      <c r="C175" s="348"/>
      <c r="D175" s="351"/>
      <c r="E175" s="350"/>
      <c r="F175" s="351"/>
      <c r="G175" s="352"/>
      <c r="H175" s="353"/>
      <c r="I175" s="354"/>
      <c r="J175" s="15"/>
    </row>
    <row r="176" spans="1:10" ht="16.5" customHeight="1">
      <c r="A176" s="15"/>
      <c r="B176" s="1272"/>
      <c r="C176" s="348"/>
      <c r="D176" s="351"/>
      <c r="E176" s="350"/>
      <c r="F176" s="351"/>
      <c r="G176" s="352"/>
      <c r="H176" s="353"/>
      <c r="I176" s="354"/>
      <c r="J176" s="15"/>
    </row>
    <row r="177" spans="1:10" ht="16.5" customHeight="1">
      <c r="A177" s="15"/>
      <c r="B177" s="1272"/>
      <c r="C177" s="355"/>
      <c r="D177" s="357"/>
      <c r="E177" s="356"/>
      <c r="F177" s="357"/>
      <c r="G177" s="358"/>
      <c r="H177" s="359"/>
      <c r="I177" s="360"/>
      <c r="J177" s="15"/>
    </row>
    <row r="178" spans="1:10" ht="16.5" customHeight="1">
      <c r="A178" s="15"/>
      <c r="B178" s="1272"/>
      <c r="C178" s="355"/>
      <c r="D178" s="357"/>
      <c r="E178" s="356"/>
      <c r="F178" s="357"/>
      <c r="G178" s="358"/>
      <c r="H178" s="359"/>
      <c r="I178" s="360"/>
      <c r="J178" s="15"/>
    </row>
    <row r="179" spans="1:10" ht="16.5" customHeight="1">
      <c r="A179" s="15"/>
      <c r="B179" s="1272"/>
      <c r="C179" s="355"/>
      <c r="D179" s="357"/>
      <c r="E179" s="356"/>
      <c r="F179" s="357"/>
      <c r="G179" s="358"/>
      <c r="H179" s="359"/>
      <c r="I179" s="360"/>
      <c r="J179" s="15"/>
    </row>
    <row r="180" spans="1:10" ht="16.5" customHeight="1">
      <c r="A180" s="15"/>
      <c r="B180" s="1272"/>
      <c r="C180" s="355"/>
      <c r="D180" s="357"/>
      <c r="E180" s="356"/>
      <c r="F180" s="357"/>
      <c r="G180" s="358"/>
      <c r="H180" s="359"/>
      <c r="I180" s="360"/>
      <c r="J180" s="15"/>
    </row>
    <row r="181" spans="1:10" ht="16.5" customHeight="1">
      <c r="A181" s="15"/>
      <c r="B181" s="1272"/>
      <c r="C181" s="355"/>
      <c r="D181" s="357"/>
      <c r="E181" s="356"/>
      <c r="F181" s="357"/>
      <c r="G181" s="358"/>
      <c r="H181" s="359"/>
      <c r="I181" s="360"/>
      <c r="J181" s="15"/>
    </row>
    <row r="182" spans="1:10" ht="16.5" customHeight="1">
      <c r="A182" s="15"/>
      <c r="B182" s="1272"/>
      <c r="C182" s="355"/>
      <c r="D182" s="357"/>
      <c r="E182" s="356"/>
      <c r="F182" s="357"/>
      <c r="G182" s="358"/>
      <c r="H182" s="359"/>
      <c r="I182" s="360"/>
      <c r="J182" s="15"/>
    </row>
    <row r="183" spans="1:10" ht="16.5" customHeight="1">
      <c r="A183" s="15"/>
      <c r="B183" s="1272"/>
      <c r="C183" s="361"/>
      <c r="D183" s="364"/>
      <c r="E183" s="363"/>
      <c r="F183" s="364"/>
      <c r="G183" s="365"/>
      <c r="H183" s="366"/>
      <c r="I183" s="367"/>
      <c r="J183" s="15"/>
    </row>
    <row r="184" spans="1:10" ht="16.5" customHeight="1" thickBot="1">
      <c r="A184" s="15"/>
      <c r="B184" s="1277"/>
      <c r="C184" s="1274" t="s">
        <v>176</v>
      </c>
      <c r="D184" s="1275"/>
      <c r="E184" s="41" t="str">
        <f>IF(SUM(E172:E183)&lt;1,"",SUM(E172:E183))</f>
        <v/>
      </c>
      <c r="F184" s="17"/>
      <c r="G184" s="18"/>
      <c r="H184" s="158"/>
      <c r="I184" s="19"/>
      <c r="J184" s="15"/>
    </row>
    <row r="185" spans="1:10" ht="16.5" customHeight="1" thickTop="1">
      <c r="A185" s="15"/>
      <c r="B185" s="1276" t="s">
        <v>181</v>
      </c>
      <c r="C185" s="368"/>
      <c r="D185" s="369"/>
      <c r="E185" s="370"/>
      <c r="F185" s="371"/>
      <c r="G185" s="372"/>
      <c r="H185" s="373"/>
      <c r="I185" s="374"/>
      <c r="J185" s="15"/>
    </row>
    <row r="186" spans="1:10" ht="16.5" customHeight="1">
      <c r="A186" s="15"/>
      <c r="B186" s="1272"/>
      <c r="C186" s="348"/>
      <c r="D186" s="351"/>
      <c r="E186" s="350"/>
      <c r="F186" s="351"/>
      <c r="G186" s="352"/>
      <c r="H186" s="353"/>
      <c r="I186" s="354"/>
      <c r="J186" s="15"/>
    </row>
    <row r="187" spans="1:10" ht="16.5" customHeight="1">
      <c r="A187" s="15"/>
      <c r="B187" s="1272"/>
      <c r="C187" s="348"/>
      <c r="D187" s="351"/>
      <c r="E187" s="350"/>
      <c r="F187" s="351"/>
      <c r="G187" s="352"/>
      <c r="H187" s="353"/>
      <c r="I187" s="354"/>
      <c r="J187" s="15"/>
    </row>
    <row r="188" spans="1:10" ht="16.5" customHeight="1">
      <c r="A188" s="15"/>
      <c r="B188" s="1272"/>
      <c r="C188" s="348"/>
      <c r="D188" s="351"/>
      <c r="E188" s="350"/>
      <c r="F188" s="351"/>
      <c r="G188" s="352"/>
      <c r="H188" s="353"/>
      <c r="I188" s="354"/>
      <c r="J188" s="15"/>
    </row>
    <row r="189" spans="1:10" ht="16.5" customHeight="1">
      <c r="A189" s="15"/>
      <c r="B189" s="1272"/>
      <c r="C189" s="348"/>
      <c r="D189" s="351"/>
      <c r="E189" s="350"/>
      <c r="F189" s="351"/>
      <c r="G189" s="352"/>
      <c r="H189" s="353"/>
      <c r="I189" s="354"/>
      <c r="J189" s="15"/>
    </row>
    <row r="190" spans="1:10" ht="16.5" customHeight="1">
      <c r="A190" s="15"/>
      <c r="B190" s="1272"/>
      <c r="C190" s="355"/>
      <c r="D190" s="357"/>
      <c r="E190" s="356"/>
      <c r="F190" s="357"/>
      <c r="G190" s="358"/>
      <c r="H190" s="359"/>
      <c r="I190" s="360"/>
      <c r="J190" s="15"/>
    </row>
    <row r="191" spans="1:10" ht="16.5" customHeight="1">
      <c r="A191" s="15"/>
      <c r="B191" s="1272"/>
      <c r="C191" s="355"/>
      <c r="D191" s="357"/>
      <c r="E191" s="356"/>
      <c r="F191" s="357"/>
      <c r="G191" s="358"/>
      <c r="H191" s="359"/>
      <c r="I191" s="360"/>
      <c r="J191" s="15"/>
    </row>
    <row r="192" spans="1:10" ht="16.5" customHeight="1">
      <c r="A192" s="15"/>
      <c r="B192" s="1272"/>
      <c r="C192" s="355"/>
      <c r="D192" s="357"/>
      <c r="E192" s="356"/>
      <c r="F192" s="357"/>
      <c r="G192" s="358"/>
      <c r="H192" s="359"/>
      <c r="I192" s="360"/>
      <c r="J192" s="15"/>
    </row>
    <row r="193" spans="1:10" ht="16.5" customHeight="1">
      <c r="A193" s="15"/>
      <c r="B193" s="1272"/>
      <c r="C193" s="355"/>
      <c r="D193" s="357"/>
      <c r="E193" s="356"/>
      <c r="F193" s="357"/>
      <c r="G193" s="358"/>
      <c r="H193" s="359"/>
      <c r="I193" s="360"/>
      <c r="J193" s="15"/>
    </row>
    <row r="194" spans="1:10" ht="16.5" customHeight="1">
      <c r="A194" s="15"/>
      <c r="B194" s="1272"/>
      <c r="C194" s="355"/>
      <c r="D194" s="357"/>
      <c r="E194" s="356"/>
      <c r="F194" s="357"/>
      <c r="G194" s="358"/>
      <c r="H194" s="359"/>
      <c r="I194" s="360"/>
      <c r="J194" s="15"/>
    </row>
    <row r="195" spans="1:10" ht="16.5" customHeight="1">
      <c r="A195" s="15"/>
      <c r="B195" s="1272"/>
      <c r="C195" s="355"/>
      <c r="D195" s="357"/>
      <c r="E195" s="356"/>
      <c r="F195" s="357"/>
      <c r="G195" s="358"/>
      <c r="H195" s="359"/>
      <c r="I195" s="360"/>
      <c r="J195" s="15"/>
    </row>
    <row r="196" spans="1:10" ht="16.5" customHeight="1">
      <c r="A196" s="15"/>
      <c r="B196" s="1272"/>
      <c r="C196" s="361"/>
      <c r="D196" s="364"/>
      <c r="E196" s="363"/>
      <c r="F196" s="364"/>
      <c r="G196" s="365"/>
      <c r="H196" s="366"/>
      <c r="I196" s="367"/>
      <c r="J196" s="15"/>
    </row>
    <row r="197" spans="1:10" ht="16.5" customHeight="1" thickBot="1">
      <c r="A197" s="15"/>
      <c r="B197" s="1277"/>
      <c r="C197" s="1274" t="s">
        <v>176</v>
      </c>
      <c r="D197" s="1275"/>
      <c r="E197" s="41" t="str">
        <f>IF(SUM(E185:E196)&lt;1,"",SUM(E185:E196))</f>
        <v/>
      </c>
      <c r="F197" s="17"/>
      <c r="G197" s="18"/>
      <c r="H197" s="158"/>
      <c r="I197" s="19"/>
      <c r="J197" s="15"/>
    </row>
    <row r="198" spans="1:10" ht="16.5" customHeight="1" thickTop="1">
      <c r="A198" s="15"/>
      <c r="B198" s="1276" t="s">
        <v>173</v>
      </c>
      <c r="C198" s="368"/>
      <c r="D198" s="369"/>
      <c r="E198" s="370"/>
      <c r="F198" s="371"/>
      <c r="G198" s="372"/>
      <c r="H198" s="373"/>
      <c r="I198" s="374"/>
      <c r="J198" s="15"/>
    </row>
    <row r="199" spans="1:10" ht="16.5" customHeight="1">
      <c r="A199" s="15"/>
      <c r="B199" s="1272"/>
      <c r="C199" s="348"/>
      <c r="D199" s="351"/>
      <c r="E199" s="350"/>
      <c r="F199" s="351"/>
      <c r="G199" s="352"/>
      <c r="H199" s="353"/>
      <c r="I199" s="354"/>
      <c r="J199" s="15"/>
    </row>
    <row r="200" spans="1:10" ht="16.5" customHeight="1">
      <c r="A200" s="15"/>
      <c r="B200" s="1272"/>
      <c r="C200" s="348"/>
      <c r="D200" s="351"/>
      <c r="E200" s="350"/>
      <c r="F200" s="351"/>
      <c r="G200" s="352"/>
      <c r="H200" s="353"/>
      <c r="I200" s="354"/>
      <c r="J200" s="15"/>
    </row>
    <row r="201" spans="1:10" ht="16.5" customHeight="1">
      <c r="A201" s="15"/>
      <c r="B201" s="1272"/>
      <c r="C201" s="348"/>
      <c r="D201" s="351"/>
      <c r="E201" s="350"/>
      <c r="F201" s="351"/>
      <c r="G201" s="352"/>
      <c r="H201" s="353"/>
      <c r="I201" s="354"/>
      <c r="J201" s="15"/>
    </row>
    <row r="202" spans="1:10" ht="16.5" customHeight="1">
      <c r="A202" s="15"/>
      <c r="B202" s="1272"/>
      <c r="C202" s="348"/>
      <c r="D202" s="351"/>
      <c r="E202" s="350"/>
      <c r="F202" s="351"/>
      <c r="G202" s="352"/>
      <c r="H202" s="353"/>
      <c r="I202" s="354"/>
      <c r="J202" s="15"/>
    </row>
    <row r="203" spans="1:10" ht="16.5" customHeight="1">
      <c r="A203" s="15"/>
      <c r="B203" s="1272"/>
      <c r="C203" s="355"/>
      <c r="D203" s="357"/>
      <c r="E203" s="356"/>
      <c r="F203" s="357"/>
      <c r="G203" s="358"/>
      <c r="H203" s="359"/>
      <c r="I203" s="360"/>
      <c r="J203" s="15"/>
    </row>
    <row r="204" spans="1:10" ht="16.5" customHeight="1">
      <c r="A204" s="15"/>
      <c r="B204" s="1272"/>
      <c r="C204" s="355"/>
      <c r="D204" s="357"/>
      <c r="E204" s="356"/>
      <c r="F204" s="357"/>
      <c r="G204" s="358"/>
      <c r="H204" s="359"/>
      <c r="I204" s="360"/>
      <c r="J204" s="15"/>
    </row>
    <row r="205" spans="1:10" ht="16.5" customHeight="1">
      <c r="A205" s="15"/>
      <c r="B205" s="1272"/>
      <c r="C205" s="355"/>
      <c r="D205" s="357"/>
      <c r="E205" s="356"/>
      <c r="F205" s="357"/>
      <c r="G205" s="358"/>
      <c r="H205" s="359"/>
      <c r="I205" s="360"/>
      <c r="J205" s="15"/>
    </row>
    <row r="206" spans="1:10" ht="16.5" customHeight="1">
      <c r="A206" s="15"/>
      <c r="B206" s="1272"/>
      <c r="C206" s="355"/>
      <c r="D206" s="357"/>
      <c r="E206" s="356"/>
      <c r="F206" s="357"/>
      <c r="G206" s="358"/>
      <c r="H206" s="359"/>
      <c r="I206" s="360"/>
      <c r="J206" s="15"/>
    </row>
    <row r="207" spans="1:10" ht="16.5" customHeight="1">
      <c r="A207" s="15"/>
      <c r="B207" s="1272"/>
      <c r="C207" s="355"/>
      <c r="D207" s="357"/>
      <c r="E207" s="356"/>
      <c r="F207" s="357"/>
      <c r="G207" s="358"/>
      <c r="H207" s="359"/>
      <c r="I207" s="360"/>
      <c r="J207" s="15"/>
    </row>
    <row r="208" spans="1:10" ht="16.5" customHeight="1">
      <c r="A208" s="15"/>
      <c r="B208" s="1272"/>
      <c r="C208" s="355"/>
      <c r="D208" s="357"/>
      <c r="E208" s="356"/>
      <c r="F208" s="357"/>
      <c r="G208" s="358"/>
      <c r="H208" s="359"/>
      <c r="I208" s="360"/>
      <c r="J208" s="15"/>
    </row>
    <row r="209" spans="1:10" ht="16.5" customHeight="1">
      <c r="A209" s="15"/>
      <c r="B209" s="1272"/>
      <c r="C209" s="361"/>
      <c r="D209" s="364"/>
      <c r="E209" s="363"/>
      <c r="F209" s="364"/>
      <c r="G209" s="365"/>
      <c r="H209" s="366"/>
      <c r="I209" s="367"/>
      <c r="J209" s="15"/>
    </row>
    <row r="210" spans="1:10" ht="16.5" customHeight="1">
      <c r="A210" s="15"/>
      <c r="B210" s="1287"/>
      <c r="C210" s="1283" t="s">
        <v>176</v>
      </c>
      <c r="D210" s="1284"/>
      <c r="E210" s="42" t="str">
        <f>IF(SUM(E198:E209)&lt;1,"",SUM(E198:E209))</f>
        <v/>
      </c>
      <c r="F210" s="20"/>
      <c r="G210" s="21"/>
      <c r="H210" s="159"/>
      <c r="I210" s="22"/>
      <c r="J210" s="15"/>
    </row>
    <row r="211" spans="1:10" ht="30" customHeight="1">
      <c r="A211" s="15"/>
      <c r="B211" s="15"/>
      <c r="C211" s="15"/>
      <c r="D211" s="15"/>
      <c r="E211" s="15"/>
      <c r="F211" s="15"/>
      <c r="G211" s="15"/>
      <c r="H211" s="15"/>
      <c r="I211" s="15"/>
      <c r="J211" s="15"/>
    </row>
    <row r="212" spans="1:10" ht="21" customHeight="1">
      <c r="A212" s="15"/>
      <c r="B212" s="1288" t="s">
        <v>190</v>
      </c>
      <c r="C212" s="1288"/>
      <c r="D212" s="1288"/>
      <c r="E212" s="1289"/>
      <c r="F212" s="43">
        <f>SUM(E6:E17)</f>
        <v>0</v>
      </c>
      <c r="G212" s="1290"/>
      <c r="H212" s="1290"/>
      <c r="I212" s="1291"/>
      <c r="J212" s="15"/>
    </row>
    <row r="213" spans="1:10" ht="21" customHeight="1">
      <c r="A213" s="15"/>
      <c r="B213" s="1288" t="s">
        <v>187</v>
      </c>
      <c r="C213" s="1288"/>
      <c r="D213" s="1288"/>
      <c r="E213" s="1289"/>
      <c r="F213" s="43">
        <f>SUM(E31,E44,E57,E79,E95,E111,E133,E149,E165,E184,E197,E210)</f>
        <v>0</v>
      </c>
      <c r="G213" s="1290"/>
      <c r="H213" s="1290"/>
      <c r="I213" s="1291"/>
      <c r="J213" s="15"/>
    </row>
    <row r="214" spans="1:10" ht="21" customHeight="1">
      <c r="A214" s="15"/>
      <c r="B214" s="1288" t="s">
        <v>188</v>
      </c>
      <c r="C214" s="1288"/>
      <c r="D214" s="1288"/>
      <c r="E214" s="1289"/>
      <c r="F214" s="43" t="e">
        <f>SUM(F212:F213)-F215</f>
        <v>#REF!</v>
      </c>
      <c r="G214" s="1198" t="e">
        <f>IF(F214=#REF!,"","　エラー　")</f>
        <v>#REF!</v>
      </c>
      <c r="H214" s="1199"/>
      <c r="I214" s="1200"/>
      <c r="J214" s="15"/>
    </row>
    <row r="215" spans="1:10" ht="21" customHeight="1">
      <c r="A215" s="15"/>
      <c r="B215" s="1288" t="s">
        <v>189</v>
      </c>
      <c r="C215" s="1288"/>
      <c r="D215" s="1288"/>
      <c r="E215" s="1289"/>
      <c r="F215" s="43" t="e">
        <f>#REF!</f>
        <v>#REF!</v>
      </c>
      <c r="G215" s="1292"/>
      <c r="H215" s="1293"/>
      <c r="I215" s="1294"/>
      <c r="J215" s="15"/>
    </row>
    <row r="216" spans="1:10" ht="16.5" customHeight="1">
      <c r="A216" s="15"/>
      <c r="B216" s="15"/>
      <c r="C216" s="15"/>
      <c r="D216" s="15"/>
      <c r="E216" s="15"/>
      <c r="F216" s="15"/>
      <c r="G216" s="15"/>
      <c r="H216" s="15"/>
      <c r="I216" s="15"/>
      <c r="J216" s="15"/>
    </row>
    <row r="217" spans="1:10" ht="16.5" customHeight="1"/>
    <row r="218" spans="1:10" ht="16.5" customHeight="1"/>
    <row r="219" spans="1:10" ht="16.5" customHeight="1"/>
  </sheetData>
  <sheetProtection password="CC51" sheet="1" objects="1" scenarios="1"/>
  <mergeCells count="66">
    <mergeCell ref="I170:I171"/>
    <mergeCell ref="G168:H168"/>
    <mergeCell ref="B170:B171"/>
    <mergeCell ref="C170:C171"/>
    <mergeCell ref="D170:D171"/>
    <mergeCell ref="E170:E171"/>
    <mergeCell ref="F170:F171"/>
    <mergeCell ref="G170:H170"/>
    <mergeCell ref="I62:I63"/>
    <mergeCell ref="G60:H60"/>
    <mergeCell ref="B62:B63"/>
    <mergeCell ref="C62:C63"/>
    <mergeCell ref="D62:D63"/>
    <mergeCell ref="E62:E63"/>
    <mergeCell ref="F62:F63"/>
    <mergeCell ref="G62:H62"/>
    <mergeCell ref="B212:E212"/>
    <mergeCell ref="B213:E213"/>
    <mergeCell ref="B214:E214"/>
    <mergeCell ref="B215:E215"/>
    <mergeCell ref="G212:I212"/>
    <mergeCell ref="G213:I213"/>
    <mergeCell ref="G214:I214"/>
    <mergeCell ref="G215:I215"/>
    <mergeCell ref="B198:B210"/>
    <mergeCell ref="C210:D210"/>
    <mergeCell ref="B150:B165"/>
    <mergeCell ref="C165:D165"/>
    <mergeCell ref="B172:B184"/>
    <mergeCell ref="C184:D184"/>
    <mergeCell ref="B185:B197"/>
    <mergeCell ref="C197:D197"/>
    <mergeCell ref="B96:B111"/>
    <mergeCell ref="C111:D111"/>
    <mergeCell ref="B118:B133"/>
    <mergeCell ref="C133:D133"/>
    <mergeCell ref="B134:B149"/>
    <mergeCell ref="C149:D149"/>
    <mergeCell ref="C57:D57"/>
    <mergeCell ref="B64:B79"/>
    <mergeCell ref="C79:D79"/>
    <mergeCell ref="B80:B95"/>
    <mergeCell ref="C95:D95"/>
    <mergeCell ref="G2:H2"/>
    <mergeCell ref="B4:B5"/>
    <mergeCell ref="C4:C5"/>
    <mergeCell ref="D4:D5"/>
    <mergeCell ref="E4:E5"/>
    <mergeCell ref="F4:F5"/>
    <mergeCell ref="G4:H4"/>
    <mergeCell ref="I4:I5"/>
    <mergeCell ref="B116:B117"/>
    <mergeCell ref="C116:C117"/>
    <mergeCell ref="D116:D117"/>
    <mergeCell ref="E116:E117"/>
    <mergeCell ref="F116:F117"/>
    <mergeCell ref="G116:H116"/>
    <mergeCell ref="I116:I117"/>
    <mergeCell ref="G114:H114"/>
    <mergeCell ref="B6:B18"/>
    <mergeCell ref="C18:D18"/>
    <mergeCell ref="B19:B31"/>
    <mergeCell ref="C31:D31"/>
    <mergeCell ref="B32:B44"/>
    <mergeCell ref="C44:D44"/>
    <mergeCell ref="B45:B57"/>
  </mergeCells>
  <phoneticPr fontId="1"/>
  <pageMargins left="0.43307086614173229" right="0.19685039370078741" top="0.23" bottom="0.27559055118110237" header="0.2" footer="0.19685039370078741"/>
  <pageSetup paperSize="9" orientation="portrait" r:id="rId1"/>
  <headerFooter>
    <oddFooter>&amp;P ページ</oddFooter>
  </headerFooter>
</worksheet>
</file>

<file path=xl/worksheets/sheet8.xml><?xml version="1.0" encoding="utf-8"?>
<worksheet xmlns="http://schemas.openxmlformats.org/spreadsheetml/2006/main" xmlns:r="http://schemas.openxmlformats.org/officeDocument/2006/relationships">
  <sheetPr codeName="Sheet19">
    <tabColor theme="5" tint="0.39997558519241921"/>
  </sheetPr>
  <dimension ref="B1:I52"/>
  <sheetViews>
    <sheetView zoomScaleNormal="100" workbookViewId="0">
      <selection activeCell="C6" sqref="C6"/>
    </sheetView>
  </sheetViews>
  <sheetFormatPr defaultRowHeight="13.5"/>
  <cols>
    <col min="1" max="1" width="2.625" style="148" customWidth="1"/>
    <col min="2" max="2" width="4.875" style="148" customWidth="1"/>
    <col min="3" max="3" width="6.625" style="148" customWidth="1"/>
    <col min="4" max="4" width="13.625" style="148" customWidth="1"/>
    <col min="5" max="5" width="15.625" style="148" customWidth="1"/>
    <col min="6" max="6" width="25.625" style="148" customWidth="1"/>
    <col min="7" max="8" width="4.375" style="148" customWidth="1"/>
    <col min="9" max="9" width="18" style="148" customWidth="1"/>
    <col min="10" max="10" width="1.625" style="148" customWidth="1"/>
    <col min="11" max="11" width="9.125" style="148" customWidth="1"/>
    <col min="12" max="12" width="8.75" style="148" customWidth="1"/>
    <col min="13" max="13" width="9.125" style="148" customWidth="1"/>
    <col min="14" max="16384" width="9" style="148"/>
  </cols>
  <sheetData>
    <row r="1" spans="2:9" ht="16.5" customHeight="1"/>
    <row r="2" spans="2:9" ht="21" customHeight="1">
      <c r="B2" s="238" t="s">
        <v>378</v>
      </c>
      <c r="G2" s="1295" t="s">
        <v>152</v>
      </c>
      <c r="H2" s="1295"/>
      <c r="I2" s="751" t="str">
        <f>IF(ISBLANK(期首設定!$C$14),"",期首設定!$C$14)</f>
        <v/>
      </c>
    </row>
    <row r="3" spans="2:9" ht="7.5" customHeight="1"/>
    <row r="4" spans="2:9" ht="15" customHeight="1">
      <c r="B4" s="1296"/>
      <c r="C4" s="1298" t="s">
        <v>167</v>
      </c>
      <c r="D4" s="1300" t="s">
        <v>241</v>
      </c>
      <c r="E4" s="1300" t="s">
        <v>165</v>
      </c>
      <c r="F4" s="1300" t="s">
        <v>175</v>
      </c>
      <c r="G4" s="1302" t="s">
        <v>186</v>
      </c>
      <c r="H4" s="1302"/>
      <c r="I4" s="1303" t="s">
        <v>379</v>
      </c>
    </row>
    <row r="5" spans="2:9" ht="15" customHeight="1" thickBot="1">
      <c r="B5" s="1297"/>
      <c r="C5" s="1299"/>
      <c r="D5" s="1301"/>
      <c r="E5" s="1301"/>
      <c r="F5" s="1301"/>
      <c r="G5" s="239" t="s">
        <v>266</v>
      </c>
      <c r="H5" s="239" t="s">
        <v>267</v>
      </c>
      <c r="I5" s="1304"/>
    </row>
    <row r="6" spans="2:9" ht="18" customHeight="1" thickTop="1">
      <c r="B6" s="1305" t="s">
        <v>380</v>
      </c>
      <c r="C6" s="844"/>
      <c r="D6" s="262" t="str">
        <f>IF(ISBLANK(C6),"",VLOOKUP(C6,科目一覧!$C$7:$D$60,2,FALSE))</f>
        <v/>
      </c>
      <c r="E6" s="240"/>
      <c r="F6" s="837"/>
      <c r="G6" s="241"/>
      <c r="H6" s="241"/>
      <c r="I6" s="242"/>
    </row>
    <row r="7" spans="2:9" ht="18" customHeight="1">
      <c r="B7" s="1306"/>
      <c r="C7" s="842"/>
      <c r="D7" s="263" t="str">
        <f>IF(ISBLANK(C7),"",VLOOKUP(C7,科目一覧!$C$7:$D$60,2,FALSE))</f>
        <v/>
      </c>
      <c r="E7" s="243"/>
      <c r="F7" s="838"/>
      <c r="G7" s="244"/>
      <c r="H7" s="244"/>
      <c r="I7" s="245"/>
    </row>
    <row r="8" spans="2:9" ht="18" customHeight="1">
      <c r="B8" s="1306"/>
      <c r="C8" s="842"/>
      <c r="D8" s="263" t="str">
        <f>IF(ISBLANK(C8),"",VLOOKUP(C8,科目一覧!$C$7:$D$60,2,FALSE))</f>
        <v/>
      </c>
      <c r="E8" s="243"/>
      <c r="F8" s="838"/>
      <c r="G8" s="244"/>
      <c r="H8" s="244"/>
      <c r="I8" s="245"/>
    </row>
    <row r="9" spans="2:9" ht="18" customHeight="1">
      <c r="B9" s="1306"/>
      <c r="C9" s="842"/>
      <c r="D9" s="263" t="str">
        <f>IF(ISBLANK(C9),"",VLOOKUP(C9,科目一覧!$C$7:$D$60,2,FALSE))</f>
        <v/>
      </c>
      <c r="E9" s="243"/>
      <c r="F9" s="838"/>
      <c r="G9" s="244"/>
      <c r="H9" s="244"/>
      <c r="I9" s="245"/>
    </row>
    <row r="10" spans="2:9" ht="18" customHeight="1">
      <c r="B10" s="1306"/>
      <c r="C10" s="842"/>
      <c r="D10" s="263" t="str">
        <f>IF(ISBLANK(C10),"",VLOOKUP(C10,科目一覧!$C$7:$D$60,2,FALSE))</f>
        <v/>
      </c>
      <c r="E10" s="243"/>
      <c r="F10" s="838"/>
      <c r="G10" s="244"/>
      <c r="H10" s="244"/>
      <c r="I10" s="245"/>
    </row>
    <row r="11" spans="2:9" ht="18" customHeight="1">
      <c r="B11" s="1306"/>
      <c r="C11" s="842"/>
      <c r="D11" s="263" t="str">
        <f>IF(ISBLANK(C11),"",VLOOKUP(C11,科目一覧!$C$7:$D$60,2,FALSE))</f>
        <v/>
      </c>
      <c r="E11" s="243"/>
      <c r="F11" s="838"/>
      <c r="G11" s="244"/>
      <c r="H11" s="244"/>
      <c r="I11" s="245"/>
    </row>
    <row r="12" spans="2:9" ht="18" customHeight="1">
      <c r="B12" s="1306"/>
      <c r="C12" s="842"/>
      <c r="D12" s="263" t="str">
        <f>IF(ISBLANK(C12),"",VLOOKUP(C12,科目一覧!$C$7:$D$60,2,FALSE))</f>
        <v/>
      </c>
      <c r="E12" s="243"/>
      <c r="F12" s="838"/>
      <c r="G12" s="244"/>
      <c r="H12" s="244"/>
      <c r="I12" s="245"/>
    </row>
    <row r="13" spans="2:9" ht="18" customHeight="1">
      <c r="B13" s="1306"/>
      <c r="C13" s="842"/>
      <c r="D13" s="263" t="str">
        <f>IF(ISBLANK(C13),"",VLOOKUP(C13,科目一覧!$C$7:$D$60,2,FALSE))</f>
        <v/>
      </c>
      <c r="E13" s="243"/>
      <c r="F13" s="838"/>
      <c r="G13" s="244"/>
      <c r="H13" s="244"/>
      <c r="I13" s="245"/>
    </row>
    <row r="14" spans="2:9" ht="18" customHeight="1">
      <c r="B14" s="1306"/>
      <c r="C14" s="842"/>
      <c r="D14" s="263" t="str">
        <f>IF(ISBLANK(C14),"",VLOOKUP(C14,科目一覧!$C$7:$D$60,2,FALSE))</f>
        <v/>
      </c>
      <c r="E14" s="243"/>
      <c r="F14" s="838"/>
      <c r="G14" s="244"/>
      <c r="H14" s="244"/>
      <c r="I14" s="245"/>
    </row>
    <row r="15" spans="2:9" ht="18" customHeight="1">
      <c r="B15" s="1306"/>
      <c r="C15" s="842"/>
      <c r="D15" s="263" t="str">
        <f>IF(ISBLANK(C15),"",VLOOKUP(C15,科目一覧!$C$7:$D$60,2,FALSE))</f>
        <v/>
      </c>
      <c r="E15" s="243"/>
      <c r="F15" s="838"/>
      <c r="G15" s="244"/>
      <c r="H15" s="244"/>
      <c r="I15" s="245"/>
    </row>
    <row r="16" spans="2:9" ht="18" customHeight="1">
      <c r="B16" s="1306"/>
      <c r="C16" s="842"/>
      <c r="D16" s="263" t="str">
        <f>IF(ISBLANK(C16),"",VLOOKUP(C16,科目一覧!$C$7:$D$60,2,FALSE))</f>
        <v/>
      </c>
      <c r="E16" s="243"/>
      <c r="F16" s="838"/>
      <c r="G16" s="244"/>
      <c r="H16" s="244"/>
      <c r="I16" s="245"/>
    </row>
    <row r="17" spans="2:9" ht="18" customHeight="1">
      <c r="B17" s="1306"/>
      <c r="C17" s="842"/>
      <c r="D17" s="263" t="str">
        <f>IF(ISBLANK(C17),"",VLOOKUP(C17,科目一覧!$C$7:$D$60,2,FALSE))</f>
        <v/>
      </c>
      <c r="E17" s="243"/>
      <c r="F17" s="838"/>
      <c r="G17" s="244"/>
      <c r="H17" s="244"/>
      <c r="I17" s="245"/>
    </row>
    <row r="18" spans="2:9" ht="18" customHeight="1">
      <c r="B18" s="1306"/>
      <c r="C18" s="842"/>
      <c r="D18" s="263" t="str">
        <f>IF(ISBLANK(C18),"",VLOOKUP(C18,科目一覧!$C$7:$D$60,2,FALSE))</f>
        <v/>
      </c>
      <c r="E18" s="243"/>
      <c r="F18" s="838"/>
      <c r="G18" s="244"/>
      <c r="H18" s="244"/>
      <c r="I18" s="245"/>
    </row>
    <row r="19" spans="2:9" ht="18" customHeight="1">
      <c r="B19" s="1306"/>
      <c r="C19" s="842"/>
      <c r="D19" s="263" t="str">
        <f>IF(ISBLANK(C19),"",VLOOKUP(C19,科目一覧!$C$7:$D$60,2,FALSE))</f>
        <v/>
      </c>
      <c r="E19" s="243"/>
      <c r="F19" s="838"/>
      <c r="G19" s="244"/>
      <c r="H19" s="244"/>
      <c r="I19" s="245"/>
    </row>
    <row r="20" spans="2:9" ht="18" customHeight="1">
      <c r="B20" s="1306"/>
      <c r="C20" s="842"/>
      <c r="D20" s="263" t="str">
        <f>IF(ISBLANK(C20),"",VLOOKUP(C20,科目一覧!$C$7:$D$60,2,FALSE))</f>
        <v/>
      </c>
      <c r="E20" s="243"/>
      <c r="F20" s="838"/>
      <c r="G20" s="244"/>
      <c r="H20" s="244"/>
      <c r="I20" s="245"/>
    </row>
    <row r="21" spans="2:9" ht="18" customHeight="1">
      <c r="B21" s="1306"/>
      <c r="C21" s="842"/>
      <c r="D21" s="263" t="str">
        <f>IF(ISBLANK(C21),"",VLOOKUP(C21,科目一覧!$C$7:$D$60,2,FALSE))</f>
        <v/>
      </c>
      <c r="E21" s="243"/>
      <c r="F21" s="838"/>
      <c r="G21" s="244"/>
      <c r="H21" s="244"/>
      <c r="I21" s="245"/>
    </row>
    <row r="22" spans="2:9" ht="18" customHeight="1">
      <c r="B22" s="1306"/>
      <c r="C22" s="842"/>
      <c r="D22" s="263" t="str">
        <f>IF(ISBLANK(C22),"",VLOOKUP(C22,科目一覧!$C$7:$D$60,2,FALSE))</f>
        <v/>
      </c>
      <c r="E22" s="243"/>
      <c r="F22" s="838"/>
      <c r="G22" s="244"/>
      <c r="H22" s="244"/>
      <c r="I22" s="245"/>
    </row>
    <row r="23" spans="2:9" ht="18" customHeight="1">
      <c r="B23" s="1306"/>
      <c r="C23" s="842"/>
      <c r="D23" s="263" t="str">
        <f>IF(ISBLANK(C23),"",VLOOKUP(C23,科目一覧!$C$7:$D$60,2,FALSE))</f>
        <v/>
      </c>
      <c r="E23" s="243"/>
      <c r="F23" s="838"/>
      <c r="G23" s="244"/>
      <c r="H23" s="244"/>
      <c r="I23" s="245"/>
    </row>
    <row r="24" spans="2:9" ht="18" customHeight="1">
      <c r="B24" s="1306"/>
      <c r="C24" s="842"/>
      <c r="D24" s="263" t="str">
        <f>IF(ISBLANK(C24),"",VLOOKUP(C24,科目一覧!$C$7:$D$60,2,FALSE))</f>
        <v/>
      </c>
      <c r="E24" s="243"/>
      <c r="F24" s="838"/>
      <c r="G24" s="244"/>
      <c r="H24" s="244"/>
      <c r="I24" s="245"/>
    </row>
    <row r="25" spans="2:9" ht="18" customHeight="1">
      <c r="B25" s="1306"/>
      <c r="C25" s="843"/>
      <c r="D25" s="264" t="str">
        <f>IF(ISBLANK(C25),"",VLOOKUP(C25,科目一覧!$C$7:$D$60,2,FALSE))</f>
        <v/>
      </c>
      <c r="E25" s="246"/>
      <c r="F25" s="839"/>
      <c r="G25" s="247"/>
      <c r="H25" s="247"/>
      <c r="I25" s="248"/>
    </row>
    <row r="26" spans="2:9" ht="18" customHeight="1" thickBot="1">
      <c r="B26" s="1307"/>
      <c r="C26" s="1308" t="s">
        <v>155</v>
      </c>
      <c r="D26" s="1309"/>
      <c r="E26" s="249">
        <f>SUM(E6:E25)</f>
        <v>0</v>
      </c>
      <c r="F26" s="250"/>
      <c r="G26" s="1310" t="s">
        <v>381</v>
      </c>
      <c r="H26" s="1311"/>
      <c r="I26" s="251">
        <f>SUMIF(G6:G25,"",E6:E25)</f>
        <v>0</v>
      </c>
    </row>
    <row r="27" spans="2:9" ht="18" customHeight="1" thickTop="1">
      <c r="B27" s="1312" t="s">
        <v>382</v>
      </c>
      <c r="C27" s="841"/>
      <c r="D27" s="265" t="str">
        <f>IF(ISBLANK(C27),"",VLOOKUP(C27,科目一覧!$C$7:$D$60,2,FALSE))</f>
        <v/>
      </c>
      <c r="E27" s="252"/>
      <c r="F27" s="840"/>
      <c r="G27" s="253"/>
      <c r="H27" s="253"/>
      <c r="I27" s="254"/>
    </row>
    <row r="28" spans="2:9" ht="18" customHeight="1">
      <c r="B28" s="1306"/>
      <c r="C28" s="842"/>
      <c r="D28" s="263" t="str">
        <f>IF(ISBLANK(C28),"",VLOOKUP(C28,科目一覧!$C$7:$D$60,2,FALSE))</f>
        <v/>
      </c>
      <c r="E28" s="243"/>
      <c r="F28" s="838"/>
      <c r="G28" s="244"/>
      <c r="H28" s="244"/>
      <c r="I28" s="245"/>
    </row>
    <row r="29" spans="2:9" ht="18" customHeight="1">
      <c r="B29" s="1306"/>
      <c r="C29" s="842"/>
      <c r="D29" s="263" t="str">
        <f>IF(ISBLANK(C29),"",VLOOKUP(C29,科目一覧!$C$7:$D$60,2,FALSE))</f>
        <v/>
      </c>
      <c r="E29" s="243"/>
      <c r="F29" s="838"/>
      <c r="G29" s="244"/>
      <c r="H29" s="244"/>
      <c r="I29" s="245"/>
    </row>
    <row r="30" spans="2:9" ht="18" customHeight="1">
      <c r="B30" s="1306"/>
      <c r="C30" s="842"/>
      <c r="D30" s="263" t="str">
        <f>IF(ISBLANK(C30),"",VLOOKUP(C30,科目一覧!$C$7:$D$60,2,FALSE))</f>
        <v/>
      </c>
      <c r="E30" s="243"/>
      <c r="F30" s="838"/>
      <c r="G30" s="244"/>
      <c r="H30" s="244"/>
      <c r="I30" s="245"/>
    </row>
    <row r="31" spans="2:9" ht="18" customHeight="1">
      <c r="B31" s="1306"/>
      <c r="C31" s="842"/>
      <c r="D31" s="263" t="str">
        <f>IF(ISBLANK(C31),"",VLOOKUP(C31,科目一覧!$C$7:$D$60,2,FALSE))</f>
        <v/>
      </c>
      <c r="E31" s="243"/>
      <c r="F31" s="838"/>
      <c r="G31" s="244"/>
      <c r="H31" s="244"/>
      <c r="I31" s="245"/>
    </row>
    <row r="32" spans="2:9" ht="18" customHeight="1">
      <c r="B32" s="1306"/>
      <c r="C32" s="842"/>
      <c r="D32" s="263" t="str">
        <f>IF(ISBLANK(C32),"",VLOOKUP(C32,科目一覧!$C$7:$D$60,2,FALSE))</f>
        <v/>
      </c>
      <c r="E32" s="243"/>
      <c r="F32" s="838"/>
      <c r="G32" s="244"/>
      <c r="H32" s="244"/>
      <c r="I32" s="245"/>
    </row>
    <row r="33" spans="2:9" ht="18" customHeight="1">
      <c r="B33" s="1306"/>
      <c r="C33" s="842"/>
      <c r="D33" s="263" t="str">
        <f>IF(ISBLANK(C33),"",VLOOKUP(C33,科目一覧!$C$7:$D$60,2,FALSE))</f>
        <v/>
      </c>
      <c r="E33" s="243"/>
      <c r="F33" s="838"/>
      <c r="G33" s="244"/>
      <c r="H33" s="244"/>
      <c r="I33" s="245"/>
    </row>
    <row r="34" spans="2:9" ht="18" customHeight="1">
      <c r="B34" s="1306"/>
      <c r="C34" s="842"/>
      <c r="D34" s="263" t="str">
        <f>IF(ISBLANK(C34),"",VLOOKUP(C34,科目一覧!$C$7:$D$60,2,FALSE))</f>
        <v/>
      </c>
      <c r="E34" s="243"/>
      <c r="F34" s="838"/>
      <c r="G34" s="244"/>
      <c r="H34" s="244"/>
      <c r="I34" s="245"/>
    </row>
    <row r="35" spans="2:9" ht="18" customHeight="1">
      <c r="B35" s="1306"/>
      <c r="C35" s="842"/>
      <c r="D35" s="263" t="str">
        <f>IF(ISBLANK(C35),"",VLOOKUP(C35,科目一覧!$C$7:$D$60,2,FALSE))</f>
        <v/>
      </c>
      <c r="E35" s="243"/>
      <c r="F35" s="838"/>
      <c r="G35" s="244"/>
      <c r="H35" s="244"/>
      <c r="I35" s="245"/>
    </row>
    <row r="36" spans="2:9" ht="18" customHeight="1">
      <c r="B36" s="1306"/>
      <c r="C36" s="842"/>
      <c r="D36" s="263" t="str">
        <f>IF(ISBLANK(C36),"",VLOOKUP(C36,科目一覧!$C$7:$D$60,2,FALSE))</f>
        <v/>
      </c>
      <c r="E36" s="243"/>
      <c r="F36" s="838"/>
      <c r="G36" s="244"/>
      <c r="H36" s="244"/>
      <c r="I36" s="245"/>
    </row>
    <row r="37" spans="2:9" ht="18" customHeight="1">
      <c r="B37" s="1306"/>
      <c r="C37" s="842"/>
      <c r="D37" s="263" t="str">
        <f>IF(ISBLANK(C37),"",VLOOKUP(C37,科目一覧!$C$7:$D$60,2,FALSE))</f>
        <v/>
      </c>
      <c r="E37" s="243"/>
      <c r="F37" s="838"/>
      <c r="G37" s="244"/>
      <c r="H37" s="244"/>
      <c r="I37" s="245"/>
    </row>
    <row r="38" spans="2:9" ht="18" customHeight="1">
      <c r="B38" s="1306"/>
      <c r="C38" s="842"/>
      <c r="D38" s="263" t="str">
        <f>IF(ISBLANK(C38),"",VLOOKUP(C38,科目一覧!$C$7:$D$60,2,FALSE))</f>
        <v/>
      </c>
      <c r="E38" s="243"/>
      <c r="F38" s="838"/>
      <c r="G38" s="244"/>
      <c r="H38" s="244"/>
      <c r="I38" s="245"/>
    </row>
    <row r="39" spans="2:9" ht="18" customHeight="1">
      <c r="B39" s="1306"/>
      <c r="C39" s="842"/>
      <c r="D39" s="263" t="str">
        <f>IF(ISBLANK(C39),"",VLOOKUP(C39,科目一覧!$C$7:$D$60,2,FALSE))</f>
        <v/>
      </c>
      <c r="E39" s="243"/>
      <c r="F39" s="838"/>
      <c r="G39" s="244"/>
      <c r="H39" s="244"/>
      <c r="I39" s="245"/>
    </row>
    <row r="40" spans="2:9" ht="18" customHeight="1">
      <c r="B40" s="1306"/>
      <c r="C40" s="842"/>
      <c r="D40" s="263" t="str">
        <f>IF(ISBLANK(C40),"",VLOOKUP(C40,科目一覧!$C$7:$D$60,2,FALSE))</f>
        <v/>
      </c>
      <c r="E40" s="243"/>
      <c r="F40" s="838"/>
      <c r="G40" s="244"/>
      <c r="H40" s="244"/>
      <c r="I40" s="245"/>
    </row>
    <row r="41" spans="2:9" ht="18" customHeight="1">
      <c r="B41" s="1306"/>
      <c r="C41" s="842"/>
      <c r="D41" s="263" t="str">
        <f>IF(ISBLANK(C41),"",VLOOKUP(C41,科目一覧!$C$7:$D$60,2,FALSE))</f>
        <v/>
      </c>
      <c r="E41" s="243"/>
      <c r="F41" s="838"/>
      <c r="G41" s="244"/>
      <c r="H41" s="244"/>
      <c r="I41" s="245"/>
    </row>
    <row r="42" spans="2:9" ht="18" customHeight="1">
      <c r="B42" s="1306"/>
      <c r="C42" s="842"/>
      <c r="D42" s="263" t="str">
        <f>IF(ISBLANK(C42),"",VLOOKUP(C42,科目一覧!$C$7:$D$60,2,FALSE))</f>
        <v/>
      </c>
      <c r="E42" s="243"/>
      <c r="F42" s="838"/>
      <c r="G42" s="244"/>
      <c r="H42" s="244"/>
      <c r="I42" s="245"/>
    </row>
    <row r="43" spans="2:9" ht="18" customHeight="1">
      <c r="B43" s="1306"/>
      <c r="C43" s="842"/>
      <c r="D43" s="263" t="str">
        <f>IF(ISBLANK(C43),"",VLOOKUP(C43,科目一覧!$C$7:$D$60,2,FALSE))</f>
        <v/>
      </c>
      <c r="E43" s="243"/>
      <c r="F43" s="838"/>
      <c r="G43" s="244"/>
      <c r="H43" s="244"/>
      <c r="I43" s="245"/>
    </row>
    <row r="44" spans="2:9" ht="18" customHeight="1">
      <c r="B44" s="1306"/>
      <c r="C44" s="842"/>
      <c r="D44" s="263" t="str">
        <f>IF(ISBLANK(C44),"",VLOOKUP(C44,科目一覧!$C$7:$D$60,2,FALSE))</f>
        <v/>
      </c>
      <c r="E44" s="243"/>
      <c r="F44" s="838"/>
      <c r="G44" s="244"/>
      <c r="H44" s="244"/>
      <c r="I44" s="245"/>
    </row>
    <row r="45" spans="2:9" ht="18" customHeight="1">
      <c r="B45" s="1306"/>
      <c r="C45" s="842"/>
      <c r="D45" s="263" t="str">
        <f>IF(ISBLANK(C45),"",VLOOKUP(C45,科目一覧!$C$7:$D$60,2,FALSE))</f>
        <v/>
      </c>
      <c r="E45" s="243"/>
      <c r="F45" s="838"/>
      <c r="G45" s="244"/>
      <c r="H45" s="244"/>
      <c r="I45" s="245"/>
    </row>
    <row r="46" spans="2:9" ht="18" customHeight="1">
      <c r="B46" s="1306"/>
      <c r="C46" s="843"/>
      <c r="D46" s="264" t="str">
        <f>IF(ISBLANK(C46),"",VLOOKUP(C46,科目一覧!$C$7:$D$60,2,FALSE))</f>
        <v/>
      </c>
      <c r="E46" s="246"/>
      <c r="F46" s="839"/>
      <c r="G46" s="247"/>
      <c r="H46" s="247"/>
      <c r="I46" s="248"/>
    </row>
    <row r="47" spans="2:9" ht="18" customHeight="1">
      <c r="B47" s="1313"/>
      <c r="C47" s="1314" t="s">
        <v>155</v>
      </c>
      <c r="D47" s="1315"/>
      <c r="E47" s="255">
        <f>SUM(E27:E46)</f>
        <v>0</v>
      </c>
      <c r="F47" s="256"/>
      <c r="G47" s="257"/>
      <c r="H47" s="257"/>
      <c r="I47" s="258"/>
    </row>
    <row r="48" spans="2:9" ht="16.5" customHeight="1">
      <c r="B48" s="106"/>
      <c r="C48" s="106"/>
      <c r="D48" s="106"/>
      <c r="E48" s="259"/>
      <c r="F48" s="114"/>
      <c r="G48" s="260"/>
      <c r="H48" s="260"/>
      <c r="I48" s="114"/>
    </row>
    <row r="49" spans="2:9" ht="16.5" customHeight="1">
      <c r="B49" s="106"/>
      <c r="C49" s="106"/>
      <c r="D49" s="106"/>
      <c r="E49" s="259"/>
      <c r="F49" s="114"/>
      <c r="G49" s="260"/>
      <c r="H49" s="260"/>
      <c r="I49" s="114"/>
    </row>
    <row r="50" spans="2:9" ht="16.5" customHeight="1"/>
    <row r="51" spans="2:9" ht="16.5" customHeight="1"/>
    <row r="52" spans="2:9" ht="16.5" customHeight="1"/>
  </sheetData>
  <sheetProtection password="CC51" sheet="1" objects="1" scenarios="1"/>
  <mergeCells count="13">
    <mergeCell ref="G2:H2"/>
    <mergeCell ref="B4:B5"/>
    <mergeCell ref="C4:C5"/>
    <mergeCell ref="D4:D5"/>
    <mergeCell ref="E4:E5"/>
    <mergeCell ref="F4:F5"/>
    <mergeCell ref="G4:H4"/>
    <mergeCell ref="I4:I5"/>
    <mergeCell ref="B6:B26"/>
    <mergeCell ref="C26:D26"/>
    <mergeCell ref="G26:H26"/>
    <mergeCell ref="B27:B47"/>
    <mergeCell ref="C47:D47"/>
  </mergeCells>
  <phoneticPr fontId="1"/>
  <pageMargins left="0.43307086614173229" right="0.19685039370078741" top="0.39370078740157483" bottom="0.27559055118110237" header="0.31496062992125984" footer="0.19685039370078741"/>
  <pageSetup paperSize="9" orientation="portrait" r:id="rId1"/>
  <headerFooter>
    <oddFooter>&amp;P ページ</oddFooter>
  </headerFooter>
</worksheet>
</file>

<file path=xl/worksheets/sheet9.xml><?xml version="1.0" encoding="utf-8"?>
<worksheet xmlns="http://schemas.openxmlformats.org/spreadsheetml/2006/main" xmlns:r="http://schemas.openxmlformats.org/officeDocument/2006/relationships">
  <sheetPr codeName="Sheet23">
    <tabColor rgb="FF00FF00"/>
  </sheetPr>
  <dimension ref="B2:H90"/>
  <sheetViews>
    <sheetView workbookViewId="0">
      <selection activeCell="B6" sqref="B6"/>
    </sheetView>
  </sheetViews>
  <sheetFormatPr defaultRowHeight="13.5"/>
  <cols>
    <col min="1" max="1" width="2.625" style="14" customWidth="1"/>
    <col min="2" max="2" width="6.125" style="889" customWidth="1"/>
    <col min="3" max="3" width="6.625" style="14" customWidth="1"/>
    <col min="4" max="4" width="12.625" style="14" customWidth="1"/>
    <col min="5" max="5" width="17.625" style="14" customWidth="1"/>
    <col min="6" max="6" width="6.625" style="14" customWidth="1"/>
    <col min="7" max="7" width="12.625" style="14" customWidth="1"/>
    <col min="8" max="8" width="25.625" style="14" customWidth="1"/>
    <col min="9" max="9" width="2.125" style="14" customWidth="1"/>
    <col min="10" max="16384" width="9" style="14"/>
  </cols>
  <sheetData>
    <row r="2" spans="2:8" ht="21" customHeight="1">
      <c r="B2" s="924" t="s">
        <v>580</v>
      </c>
      <c r="H2" s="925" t="str">
        <f>IF(ISBLANK(期首設定!C14),"",期首設定!C14)</f>
        <v/>
      </c>
    </row>
    <row r="3" spans="2:8" ht="5.25" customHeight="1"/>
    <row r="4" spans="2:8" ht="16.5" customHeight="1">
      <c r="B4" s="1317" t="s">
        <v>574</v>
      </c>
      <c r="C4" s="1316" t="s">
        <v>576</v>
      </c>
      <c r="D4" s="1316"/>
      <c r="E4" s="1316" t="s">
        <v>579</v>
      </c>
      <c r="F4" s="1316" t="s">
        <v>577</v>
      </c>
      <c r="G4" s="1316"/>
      <c r="H4" s="1320" t="s">
        <v>578</v>
      </c>
    </row>
    <row r="5" spans="2:8" ht="16.5" customHeight="1" thickBot="1">
      <c r="B5" s="1318"/>
      <c r="C5" s="923" t="s">
        <v>151</v>
      </c>
      <c r="D5" s="923" t="s">
        <v>575</v>
      </c>
      <c r="E5" s="1319"/>
      <c r="F5" s="923" t="s">
        <v>151</v>
      </c>
      <c r="G5" s="923" t="s">
        <v>575</v>
      </c>
      <c r="H5" s="1321"/>
    </row>
    <row r="6" spans="2:8" ht="18" customHeight="1" thickTop="1">
      <c r="B6" s="980"/>
      <c r="C6" s="937"/>
      <c r="D6" s="938" t="str">
        <f>IF(ISBLANK(C6),"",VLOOKUP(C6,科目一覧!$I$69:$J$182,2,FALSE))</f>
        <v/>
      </c>
      <c r="E6" s="946"/>
      <c r="F6" s="937"/>
      <c r="G6" s="938" t="str">
        <f>IF(ISBLANK(F6),"",VLOOKUP(F6,科目一覧!$I$69:$J$182,2,FALSE))</f>
        <v/>
      </c>
      <c r="H6" s="939"/>
    </row>
    <row r="7" spans="2:8" ht="18" customHeight="1">
      <c r="B7" s="981"/>
      <c r="C7" s="940"/>
      <c r="D7" s="941" t="str">
        <f>IF(ISBLANK(C7),"",VLOOKUP(C7,科目一覧!$I$69:$J$182,2,FALSE))</f>
        <v/>
      </c>
      <c r="E7" s="947"/>
      <c r="F7" s="940"/>
      <c r="G7" s="941" t="str">
        <f>IF(ISBLANK(F7),"",VLOOKUP(F7,科目一覧!$I$69:$J$182,2,FALSE))</f>
        <v/>
      </c>
      <c r="H7" s="942"/>
    </row>
    <row r="8" spans="2:8" ht="18" customHeight="1">
      <c r="B8" s="981"/>
      <c r="C8" s="940"/>
      <c r="D8" s="941" t="str">
        <f>IF(ISBLANK(C8),"",VLOOKUP(C8,科目一覧!$I$69:$J$182,2,FALSE))</f>
        <v/>
      </c>
      <c r="E8" s="947"/>
      <c r="F8" s="940"/>
      <c r="G8" s="941" t="str">
        <f>IF(ISBLANK(F8),"",VLOOKUP(F8,科目一覧!$I$69:$J$182,2,FALSE))</f>
        <v/>
      </c>
      <c r="H8" s="942"/>
    </row>
    <row r="9" spans="2:8" ht="18" customHeight="1">
      <c r="B9" s="981"/>
      <c r="C9" s="940"/>
      <c r="D9" s="941" t="str">
        <f>IF(ISBLANK(C9),"",VLOOKUP(C9,科目一覧!$I$69:$J$182,2,FALSE))</f>
        <v/>
      </c>
      <c r="E9" s="947"/>
      <c r="F9" s="940"/>
      <c r="G9" s="941" t="str">
        <f>IF(ISBLANK(F9),"",VLOOKUP(F9,科目一覧!$I$69:$J$182,2,FALSE))</f>
        <v/>
      </c>
      <c r="H9" s="942"/>
    </row>
    <row r="10" spans="2:8" ht="18" customHeight="1">
      <c r="B10" s="981"/>
      <c r="C10" s="940"/>
      <c r="D10" s="941" t="str">
        <f>IF(ISBLANK(C10),"",VLOOKUP(C10,科目一覧!$I$69:$J$182,2,FALSE))</f>
        <v/>
      </c>
      <c r="E10" s="947"/>
      <c r="F10" s="940"/>
      <c r="G10" s="941" t="str">
        <f>IF(ISBLANK(F10),"",VLOOKUP(F10,科目一覧!$I$69:$J$182,2,FALSE))</f>
        <v/>
      </c>
      <c r="H10" s="942"/>
    </row>
    <row r="11" spans="2:8" ht="18" customHeight="1">
      <c r="B11" s="981"/>
      <c r="C11" s="940"/>
      <c r="D11" s="941" t="str">
        <f>IF(ISBLANK(C11),"",VLOOKUP(C11,科目一覧!$I$69:$J$182,2,FALSE))</f>
        <v/>
      </c>
      <c r="E11" s="947"/>
      <c r="F11" s="940"/>
      <c r="G11" s="941" t="str">
        <f>IF(ISBLANK(F11),"",VLOOKUP(F11,科目一覧!$I$69:$J$182,2,FALSE))</f>
        <v/>
      </c>
      <c r="H11" s="942"/>
    </row>
    <row r="12" spans="2:8" ht="18" customHeight="1">
      <c r="B12" s="981"/>
      <c r="C12" s="940"/>
      <c r="D12" s="941" t="str">
        <f>IF(ISBLANK(C12),"",VLOOKUP(C12,科目一覧!$I$69:$J$182,2,FALSE))</f>
        <v/>
      </c>
      <c r="E12" s="947"/>
      <c r="F12" s="940"/>
      <c r="G12" s="941" t="str">
        <f>IF(ISBLANK(F12),"",VLOOKUP(F12,科目一覧!$I$69:$J$182,2,FALSE))</f>
        <v/>
      </c>
      <c r="H12" s="942"/>
    </row>
    <row r="13" spans="2:8" ht="18" customHeight="1">
      <c r="B13" s="981"/>
      <c r="C13" s="940"/>
      <c r="D13" s="941" t="str">
        <f>IF(ISBLANK(C13),"",VLOOKUP(C13,科目一覧!$I$69:$J$182,2,FALSE))</f>
        <v/>
      </c>
      <c r="E13" s="947"/>
      <c r="F13" s="940"/>
      <c r="G13" s="941" t="str">
        <f>IF(ISBLANK(F13),"",VLOOKUP(F13,科目一覧!$I$69:$J$182,2,FALSE))</f>
        <v/>
      </c>
      <c r="H13" s="942"/>
    </row>
    <row r="14" spans="2:8" ht="18" customHeight="1">
      <c r="B14" s="981"/>
      <c r="C14" s="940"/>
      <c r="D14" s="941" t="str">
        <f>IF(ISBLANK(C14),"",VLOOKUP(C14,科目一覧!$I$69:$J$182,2,FALSE))</f>
        <v/>
      </c>
      <c r="E14" s="947"/>
      <c r="F14" s="940"/>
      <c r="G14" s="941" t="str">
        <f>IF(ISBLANK(F14),"",VLOOKUP(F14,科目一覧!$I$69:$J$182,2,FALSE))</f>
        <v/>
      </c>
      <c r="H14" s="942"/>
    </row>
    <row r="15" spans="2:8" ht="18" customHeight="1">
      <c r="B15" s="981"/>
      <c r="C15" s="940"/>
      <c r="D15" s="941" t="str">
        <f>IF(ISBLANK(C15),"",VLOOKUP(C15,科目一覧!$I$69:$J$182,2,FALSE))</f>
        <v/>
      </c>
      <c r="E15" s="947"/>
      <c r="F15" s="940"/>
      <c r="G15" s="941" t="str">
        <f>IF(ISBLANK(F15),"",VLOOKUP(F15,科目一覧!$I$69:$J$182,2,FALSE))</f>
        <v/>
      </c>
      <c r="H15" s="942"/>
    </row>
    <row r="16" spans="2:8" ht="18" customHeight="1">
      <c r="B16" s="981"/>
      <c r="C16" s="940"/>
      <c r="D16" s="941" t="str">
        <f>IF(ISBLANK(C16),"",VLOOKUP(C16,科目一覧!$I$69:$J$182,2,FALSE))</f>
        <v/>
      </c>
      <c r="E16" s="947"/>
      <c r="F16" s="940"/>
      <c r="G16" s="941" t="str">
        <f>IF(ISBLANK(F16),"",VLOOKUP(F16,科目一覧!$I$69:$J$182,2,FALSE))</f>
        <v/>
      </c>
      <c r="H16" s="942"/>
    </row>
    <row r="17" spans="2:8" ht="18" customHeight="1">
      <c r="B17" s="981"/>
      <c r="C17" s="940"/>
      <c r="D17" s="941" t="str">
        <f>IF(ISBLANK(C17),"",VLOOKUP(C17,科目一覧!$I$69:$J$182,2,FALSE))</f>
        <v/>
      </c>
      <c r="E17" s="947"/>
      <c r="F17" s="940"/>
      <c r="G17" s="941" t="str">
        <f>IF(ISBLANK(F17),"",VLOOKUP(F17,科目一覧!$I$69:$J$182,2,FALSE))</f>
        <v/>
      </c>
      <c r="H17" s="942"/>
    </row>
    <row r="18" spans="2:8" ht="18" customHeight="1">
      <c r="B18" s="981"/>
      <c r="C18" s="940"/>
      <c r="D18" s="941" t="str">
        <f>IF(ISBLANK(C18),"",VLOOKUP(C18,科目一覧!$I$69:$J$182,2,FALSE))</f>
        <v/>
      </c>
      <c r="E18" s="947"/>
      <c r="F18" s="940"/>
      <c r="G18" s="941" t="str">
        <f>IF(ISBLANK(F18),"",VLOOKUP(F18,科目一覧!$I$69:$J$182,2,FALSE))</f>
        <v/>
      </c>
      <c r="H18" s="942"/>
    </row>
    <row r="19" spans="2:8" ht="18" customHeight="1">
      <c r="B19" s="981"/>
      <c r="C19" s="940"/>
      <c r="D19" s="941" t="str">
        <f>IF(ISBLANK(C19),"",VLOOKUP(C19,科目一覧!$I$69:$J$182,2,FALSE))</f>
        <v/>
      </c>
      <c r="E19" s="947"/>
      <c r="F19" s="940"/>
      <c r="G19" s="941" t="str">
        <f>IF(ISBLANK(F19),"",VLOOKUP(F19,科目一覧!$I$69:$J$182,2,FALSE))</f>
        <v/>
      </c>
      <c r="H19" s="942"/>
    </row>
    <row r="20" spans="2:8" ht="18" customHeight="1">
      <c r="B20" s="981"/>
      <c r="C20" s="940"/>
      <c r="D20" s="941" t="str">
        <f>IF(ISBLANK(C20),"",VLOOKUP(C20,科目一覧!$I$69:$J$182,2,FALSE))</f>
        <v/>
      </c>
      <c r="E20" s="947"/>
      <c r="F20" s="940"/>
      <c r="G20" s="941" t="str">
        <f>IF(ISBLANK(F20),"",VLOOKUP(F20,科目一覧!$I$69:$J$182,2,FALSE))</f>
        <v/>
      </c>
      <c r="H20" s="942"/>
    </row>
    <row r="21" spans="2:8" ht="18" customHeight="1">
      <c r="B21" s="981"/>
      <c r="C21" s="940"/>
      <c r="D21" s="941" t="str">
        <f>IF(ISBLANK(C21),"",VLOOKUP(C21,科目一覧!$I$69:$J$182,2,FALSE))</f>
        <v/>
      </c>
      <c r="E21" s="947"/>
      <c r="F21" s="940"/>
      <c r="G21" s="941" t="str">
        <f>IF(ISBLANK(F21),"",VLOOKUP(F21,科目一覧!$I$69:$J$182,2,FALSE))</f>
        <v/>
      </c>
      <c r="H21" s="942"/>
    </row>
    <row r="22" spans="2:8" ht="18" customHeight="1">
      <c r="B22" s="981"/>
      <c r="C22" s="940"/>
      <c r="D22" s="941" t="str">
        <f>IF(ISBLANK(C22),"",VLOOKUP(C22,科目一覧!$I$69:$J$182,2,FALSE))</f>
        <v/>
      </c>
      <c r="E22" s="947"/>
      <c r="F22" s="940"/>
      <c r="G22" s="941" t="str">
        <f>IF(ISBLANK(F22),"",VLOOKUP(F22,科目一覧!$I$69:$J$182,2,FALSE))</f>
        <v/>
      </c>
      <c r="H22" s="942"/>
    </row>
    <row r="23" spans="2:8" ht="18" customHeight="1">
      <c r="B23" s="981"/>
      <c r="C23" s="940"/>
      <c r="D23" s="941" t="str">
        <f>IF(ISBLANK(C23),"",VLOOKUP(C23,科目一覧!$I$69:$J$182,2,FALSE))</f>
        <v/>
      </c>
      <c r="E23" s="947"/>
      <c r="F23" s="940"/>
      <c r="G23" s="941" t="str">
        <f>IF(ISBLANK(F23),"",VLOOKUP(F23,科目一覧!$I$69:$J$182,2,FALSE))</f>
        <v/>
      </c>
      <c r="H23" s="942"/>
    </row>
    <row r="24" spans="2:8" ht="18" customHeight="1">
      <c r="B24" s="981"/>
      <c r="C24" s="940"/>
      <c r="D24" s="941" t="str">
        <f>IF(ISBLANK(C24),"",VLOOKUP(C24,科目一覧!$I$69:$J$182,2,FALSE))</f>
        <v/>
      </c>
      <c r="E24" s="947"/>
      <c r="F24" s="940"/>
      <c r="G24" s="941" t="str">
        <f>IF(ISBLANK(F24),"",VLOOKUP(F24,科目一覧!$I$69:$J$182,2,FALSE))</f>
        <v/>
      </c>
      <c r="H24" s="942"/>
    </row>
    <row r="25" spans="2:8" ht="18" customHeight="1">
      <c r="B25" s="981"/>
      <c r="C25" s="940"/>
      <c r="D25" s="941" t="str">
        <f>IF(ISBLANK(C25),"",VLOOKUP(C25,科目一覧!$I$69:$J$182,2,FALSE))</f>
        <v/>
      </c>
      <c r="E25" s="947"/>
      <c r="F25" s="940"/>
      <c r="G25" s="941" t="str">
        <f>IF(ISBLANK(F25),"",VLOOKUP(F25,科目一覧!$I$69:$J$182,2,FALSE))</f>
        <v/>
      </c>
      <c r="H25" s="942"/>
    </row>
    <row r="26" spans="2:8" ht="18" customHeight="1">
      <c r="B26" s="981"/>
      <c r="C26" s="940"/>
      <c r="D26" s="941" t="str">
        <f>IF(ISBLANK(C26),"",VLOOKUP(C26,科目一覧!$I$69:$J$182,2,FALSE))</f>
        <v/>
      </c>
      <c r="E26" s="947"/>
      <c r="F26" s="940"/>
      <c r="G26" s="941" t="str">
        <f>IF(ISBLANK(F26),"",VLOOKUP(F26,科目一覧!$I$69:$J$182,2,FALSE))</f>
        <v/>
      </c>
      <c r="H26" s="942"/>
    </row>
    <row r="27" spans="2:8" ht="18" customHeight="1">
      <c r="B27" s="981"/>
      <c r="C27" s="940"/>
      <c r="D27" s="941" t="str">
        <f>IF(ISBLANK(C27),"",VLOOKUP(C27,科目一覧!$I$69:$J$182,2,FALSE))</f>
        <v/>
      </c>
      <c r="E27" s="947"/>
      <c r="F27" s="940"/>
      <c r="G27" s="941" t="str">
        <f>IF(ISBLANK(F27),"",VLOOKUP(F27,科目一覧!$I$69:$J$182,2,FALSE))</f>
        <v/>
      </c>
      <c r="H27" s="942"/>
    </row>
    <row r="28" spans="2:8" ht="18" customHeight="1">
      <c r="B28" s="981"/>
      <c r="C28" s="940"/>
      <c r="D28" s="941" t="str">
        <f>IF(ISBLANK(C28),"",VLOOKUP(C28,科目一覧!$I$69:$J$182,2,FALSE))</f>
        <v/>
      </c>
      <c r="E28" s="947"/>
      <c r="F28" s="940"/>
      <c r="G28" s="941" t="str">
        <f>IF(ISBLANK(F28),"",VLOOKUP(F28,科目一覧!$I$69:$J$182,2,FALSE))</f>
        <v/>
      </c>
      <c r="H28" s="942"/>
    </row>
    <row r="29" spans="2:8" ht="18" customHeight="1">
      <c r="B29" s="981"/>
      <c r="C29" s="940"/>
      <c r="D29" s="941" t="str">
        <f>IF(ISBLANK(C29),"",VLOOKUP(C29,科目一覧!$I$69:$J$182,2,FALSE))</f>
        <v/>
      </c>
      <c r="E29" s="947"/>
      <c r="F29" s="940"/>
      <c r="G29" s="941" t="str">
        <f>IF(ISBLANK(F29),"",VLOOKUP(F29,科目一覧!$I$69:$J$182,2,FALSE))</f>
        <v/>
      </c>
      <c r="H29" s="942"/>
    </row>
    <row r="30" spans="2:8" ht="18" customHeight="1">
      <c r="B30" s="981"/>
      <c r="C30" s="940"/>
      <c r="D30" s="941" t="str">
        <f>IF(ISBLANK(C30),"",VLOOKUP(C30,科目一覧!$I$69:$J$182,2,FALSE))</f>
        <v/>
      </c>
      <c r="E30" s="947"/>
      <c r="F30" s="940"/>
      <c r="G30" s="941" t="str">
        <f>IF(ISBLANK(F30),"",VLOOKUP(F30,科目一覧!$I$69:$J$182,2,FALSE))</f>
        <v/>
      </c>
      <c r="H30" s="942"/>
    </row>
    <row r="31" spans="2:8" ht="18" customHeight="1">
      <c r="B31" s="981"/>
      <c r="C31" s="940"/>
      <c r="D31" s="941" t="str">
        <f>IF(ISBLANK(C31),"",VLOOKUP(C31,科目一覧!$I$69:$J$182,2,FALSE))</f>
        <v/>
      </c>
      <c r="E31" s="947"/>
      <c r="F31" s="940"/>
      <c r="G31" s="941" t="str">
        <f>IF(ISBLANK(F31),"",VLOOKUP(F31,科目一覧!$I$69:$J$182,2,FALSE))</f>
        <v/>
      </c>
      <c r="H31" s="942"/>
    </row>
    <row r="32" spans="2:8" ht="18" customHeight="1">
      <c r="B32" s="981"/>
      <c r="C32" s="940"/>
      <c r="D32" s="941" t="str">
        <f>IF(ISBLANK(C32),"",VLOOKUP(C32,科目一覧!$I$69:$J$182,2,FALSE))</f>
        <v/>
      </c>
      <c r="E32" s="947"/>
      <c r="F32" s="940"/>
      <c r="G32" s="941" t="str">
        <f>IF(ISBLANK(F32),"",VLOOKUP(F32,科目一覧!$I$69:$J$182,2,FALSE))</f>
        <v/>
      </c>
      <c r="H32" s="942"/>
    </row>
    <row r="33" spans="2:8" ht="18" customHeight="1">
      <c r="B33" s="981"/>
      <c r="C33" s="940"/>
      <c r="D33" s="941" t="str">
        <f>IF(ISBLANK(C33),"",VLOOKUP(C33,科目一覧!$I$69:$J$182,2,FALSE))</f>
        <v/>
      </c>
      <c r="E33" s="947"/>
      <c r="F33" s="940"/>
      <c r="G33" s="941" t="str">
        <f>IF(ISBLANK(F33),"",VLOOKUP(F33,科目一覧!$I$69:$J$182,2,FALSE))</f>
        <v/>
      </c>
      <c r="H33" s="942"/>
    </row>
    <row r="34" spans="2:8" ht="18" customHeight="1">
      <c r="B34" s="981"/>
      <c r="C34" s="940"/>
      <c r="D34" s="941" t="str">
        <f>IF(ISBLANK(C34),"",VLOOKUP(C34,科目一覧!$I$69:$J$182,2,FALSE))</f>
        <v/>
      </c>
      <c r="E34" s="947"/>
      <c r="F34" s="940"/>
      <c r="G34" s="941" t="str">
        <f>IF(ISBLANK(F34),"",VLOOKUP(F34,科目一覧!$I$69:$J$182,2,FALSE))</f>
        <v/>
      </c>
      <c r="H34" s="942"/>
    </row>
    <row r="35" spans="2:8" ht="18" customHeight="1">
      <c r="B35" s="981"/>
      <c r="C35" s="940"/>
      <c r="D35" s="941" t="str">
        <f>IF(ISBLANK(C35),"",VLOOKUP(C35,科目一覧!$I$69:$J$182,2,FALSE))</f>
        <v/>
      </c>
      <c r="E35" s="947"/>
      <c r="F35" s="940"/>
      <c r="G35" s="941" t="str">
        <f>IF(ISBLANK(F35),"",VLOOKUP(F35,科目一覧!$I$69:$J$182,2,FALSE))</f>
        <v/>
      </c>
      <c r="H35" s="942"/>
    </row>
    <row r="36" spans="2:8" ht="18" customHeight="1">
      <c r="B36" s="981"/>
      <c r="C36" s="940"/>
      <c r="D36" s="941" t="str">
        <f>IF(ISBLANK(C36),"",VLOOKUP(C36,科目一覧!$I$69:$J$182,2,FALSE))</f>
        <v/>
      </c>
      <c r="E36" s="947"/>
      <c r="F36" s="940"/>
      <c r="G36" s="941" t="str">
        <f>IF(ISBLANK(F36),"",VLOOKUP(F36,科目一覧!$I$69:$J$182,2,FALSE))</f>
        <v/>
      </c>
      <c r="H36" s="942"/>
    </row>
    <row r="37" spans="2:8" ht="18" customHeight="1">
      <c r="B37" s="981"/>
      <c r="C37" s="940"/>
      <c r="D37" s="941" t="str">
        <f>IF(ISBLANK(C37),"",VLOOKUP(C37,科目一覧!$I$69:$J$182,2,FALSE))</f>
        <v/>
      </c>
      <c r="E37" s="947"/>
      <c r="F37" s="940"/>
      <c r="G37" s="941" t="str">
        <f>IF(ISBLANK(F37),"",VLOOKUP(F37,科目一覧!$I$69:$J$182,2,FALSE))</f>
        <v/>
      </c>
      <c r="H37" s="942"/>
    </row>
    <row r="38" spans="2:8" ht="18" customHeight="1">
      <c r="B38" s="981"/>
      <c r="C38" s="940"/>
      <c r="D38" s="941" t="str">
        <f>IF(ISBLANK(C38),"",VLOOKUP(C38,科目一覧!$I$69:$J$182,2,FALSE))</f>
        <v/>
      </c>
      <c r="E38" s="947"/>
      <c r="F38" s="940"/>
      <c r="G38" s="941" t="str">
        <f>IF(ISBLANK(F38),"",VLOOKUP(F38,科目一覧!$I$69:$J$182,2,FALSE))</f>
        <v/>
      </c>
      <c r="H38" s="942"/>
    </row>
    <row r="39" spans="2:8" ht="18" customHeight="1">
      <c r="B39" s="981"/>
      <c r="C39" s="940"/>
      <c r="D39" s="941" t="str">
        <f>IF(ISBLANK(C39),"",VLOOKUP(C39,科目一覧!$I$69:$J$182,2,FALSE))</f>
        <v/>
      </c>
      <c r="E39" s="947"/>
      <c r="F39" s="940"/>
      <c r="G39" s="941" t="str">
        <f>IF(ISBLANK(F39),"",VLOOKUP(F39,科目一覧!$I$69:$J$182,2,FALSE))</f>
        <v/>
      </c>
      <c r="H39" s="942"/>
    </row>
    <row r="40" spans="2:8" ht="18" customHeight="1">
      <c r="B40" s="981"/>
      <c r="C40" s="940"/>
      <c r="D40" s="941" t="str">
        <f>IF(ISBLANK(C40),"",VLOOKUP(C40,科目一覧!$I$69:$J$182,2,FALSE))</f>
        <v/>
      </c>
      <c r="E40" s="947"/>
      <c r="F40" s="940"/>
      <c r="G40" s="941" t="str">
        <f>IF(ISBLANK(F40),"",VLOOKUP(F40,科目一覧!$I$69:$J$182,2,FALSE))</f>
        <v/>
      </c>
      <c r="H40" s="942"/>
    </row>
    <row r="41" spans="2:8" ht="18" customHeight="1">
      <c r="B41" s="981"/>
      <c r="C41" s="940"/>
      <c r="D41" s="941" t="str">
        <f>IF(ISBLANK(C41),"",VLOOKUP(C41,科目一覧!$I$69:$J$182,2,FALSE))</f>
        <v/>
      </c>
      <c r="E41" s="947"/>
      <c r="F41" s="940"/>
      <c r="G41" s="941" t="str">
        <f>IF(ISBLANK(F41),"",VLOOKUP(F41,科目一覧!$I$69:$J$182,2,FALSE))</f>
        <v/>
      </c>
      <c r="H41" s="942"/>
    </row>
    <row r="42" spans="2:8" ht="18" customHeight="1">
      <c r="B42" s="981"/>
      <c r="C42" s="940"/>
      <c r="D42" s="941" t="str">
        <f>IF(ISBLANK(C42),"",VLOOKUP(C42,科目一覧!$I$69:$J$182,2,FALSE))</f>
        <v/>
      </c>
      <c r="E42" s="947"/>
      <c r="F42" s="940"/>
      <c r="G42" s="941" t="str">
        <f>IF(ISBLANK(F42),"",VLOOKUP(F42,科目一覧!$I$69:$J$182,2,FALSE))</f>
        <v/>
      </c>
      <c r="H42" s="942"/>
    </row>
    <row r="43" spans="2:8" ht="18" customHeight="1">
      <c r="B43" s="981"/>
      <c r="C43" s="940"/>
      <c r="D43" s="941" t="str">
        <f>IF(ISBLANK(C43),"",VLOOKUP(C43,科目一覧!$I$69:$J$182,2,FALSE))</f>
        <v/>
      </c>
      <c r="E43" s="947"/>
      <c r="F43" s="940"/>
      <c r="G43" s="941" t="str">
        <f>IF(ISBLANK(F43),"",VLOOKUP(F43,科目一覧!$I$69:$J$182,2,FALSE))</f>
        <v/>
      </c>
      <c r="H43" s="942"/>
    </row>
    <row r="44" spans="2:8" ht="18" customHeight="1">
      <c r="B44" s="981"/>
      <c r="C44" s="940"/>
      <c r="D44" s="941" t="str">
        <f>IF(ISBLANK(C44),"",VLOOKUP(C44,科目一覧!$I$69:$J$182,2,FALSE))</f>
        <v/>
      </c>
      <c r="E44" s="947"/>
      <c r="F44" s="940"/>
      <c r="G44" s="941" t="str">
        <f>IF(ISBLANK(F44),"",VLOOKUP(F44,科目一覧!$I$69:$J$182,2,FALSE))</f>
        <v/>
      </c>
      <c r="H44" s="942"/>
    </row>
    <row r="45" spans="2:8" ht="18" customHeight="1">
      <c r="B45" s="982"/>
      <c r="C45" s="943"/>
      <c r="D45" s="944" t="str">
        <f>IF(ISBLANK(C45),"",VLOOKUP(C45,科目一覧!$I$69:$J$182,2,FALSE))</f>
        <v/>
      </c>
      <c r="E45" s="948"/>
      <c r="F45" s="943"/>
      <c r="G45" s="944" t="str">
        <f>IF(ISBLANK(F45),"",VLOOKUP(F45,科目一覧!$I$69:$J$182,2,FALSE))</f>
        <v/>
      </c>
      <c r="H45" s="945"/>
    </row>
    <row r="46" spans="2:8" ht="7.5" customHeight="1"/>
    <row r="47" spans="2:8" ht="16.5" customHeight="1"/>
    <row r="48" spans="2:8" ht="16.5" customHeight="1"/>
    <row r="49" ht="16.5" customHeight="1"/>
    <row r="50" ht="16.5" customHeight="1"/>
    <row r="51" ht="16.5" customHeight="1"/>
    <row r="52" ht="16.5" customHeight="1"/>
    <row r="53" ht="16.5" customHeight="1"/>
    <row r="54" ht="16.5" customHeight="1"/>
    <row r="55" ht="16.5" customHeight="1"/>
    <row r="56" ht="16.5" customHeight="1"/>
    <row r="57" ht="16.5" customHeight="1"/>
    <row r="58" ht="16.5" customHeight="1"/>
    <row r="59" ht="16.5" customHeight="1"/>
    <row r="60" ht="16.5" customHeight="1"/>
    <row r="61" ht="16.5" customHeight="1"/>
    <row r="62" ht="16.5" customHeight="1"/>
    <row r="63" ht="16.5" customHeight="1"/>
    <row r="64" ht="16.5" customHeight="1"/>
    <row r="65" ht="16.5" customHeight="1"/>
    <row r="66" ht="16.5" customHeight="1"/>
    <row r="67" ht="16.5" customHeight="1"/>
    <row r="68" ht="16.5" customHeight="1"/>
    <row r="69" ht="16.5" customHeight="1"/>
    <row r="70" ht="16.5" customHeight="1"/>
    <row r="71" ht="16.5" customHeight="1"/>
    <row r="72" ht="16.5" customHeight="1"/>
    <row r="73" ht="16.5" customHeight="1"/>
    <row r="74" ht="16.5" customHeight="1"/>
    <row r="75" ht="16.5" customHeight="1"/>
    <row r="76" ht="16.5" customHeight="1"/>
    <row r="77" ht="16.5" customHeight="1"/>
    <row r="78" ht="16.5" customHeight="1"/>
    <row r="79" ht="16.5" customHeight="1"/>
    <row r="80" ht="16.5" customHeight="1"/>
    <row r="81" ht="16.5" customHeight="1"/>
    <row r="82" ht="16.5" customHeight="1"/>
    <row r="83" ht="16.5" customHeight="1"/>
    <row r="84" ht="16.5" customHeight="1"/>
    <row r="85" ht="16.5" customHeight="1"/>
    <row r="86" ht="16.5" customHeight="1"/>
    <row r="87" ht="16.5" customHeight="1"/>
    <row r="88" ht="16.5" customHeight="1"/>
    <row r="89" ht="16.5" customHeight="1"/>
    <row r="90" ht="16.5" customHeight="1"/>
  </sheetData>
  <sheetProtection password="CC51" sheet="1" objects="1" scenarios="1"/>
  <mergeCells count="5">
    <mergeCell ref="C4:D4"/>
    <mergeCell ref="F4:G4"/>
    <mergeCell ref="B4:B5"/>
    <mergeCell ref="E4:E5"/>
    <mergeCell ref="H4:H5"/>
  </mergeCells>
  <phoneticPr fontId="1"/>
  <pageMargins left="0.57999999999999996" right="0.36"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sheetPr codeName="Sheet20">
    <tabColor theme="1"/>
  </sheetPr>
  <dimension ref="B2:S140"/>
  <sheetViews>
    <sheetView zoomScaleNormal="100" workbookViewId="0">
      <pane xSplit="5" ySplit="4" topLeftCell="F5" activePane="bottomRight" state="frozen"/>
      <selection pane="topRight" activeCell="F1" sqref="F1"/>
      <selection pane="bottomLeft" activeCell="A5" sqref="A5"/>
      <selection pane="bottomRight" activeCell="F5" sqref="F5"/>
    </sheetView>
  </sheetViews>
  <sheetFormatPr defaultRowHeight="13.5"/>
  <cols>
    <col min="1" max="1" width="3.625" style="77" customWidth="1"/>
    <col min="2" max="2" width="5.125" style="77" customWidth="1"/>
    <col min="3" max="4" width="6.125" style="77" customWidth="1"/>
    <col min="5" max="11" width="14.625" style="77" customWidth="1"/>
    <col min="12" max="17" width="12.625" style="77" customWidth="1"/>
    <col min="18" max="18" width="16.125" style="77" customWidth="1"/>
    <col min="19" max="19" width="1.25" style="77" customWidth="1"/>
    <col min="20" max="16384" width="9" style="77"/>
  </cols>
  <sheetData>
    <row r="2" spans="2:18" ht="21" customHeight="1">
      <c r="B2" s="1326" t="s">
        <v>682</v>
      </c>
      <c r="C2" s="1326"/>
      <c r="D2" s="1326"/>
      <c r="E2" s="1326"/>
      <c r="F2" s="979"/>
      <c r="H2" s="659"/>
      <c r="M2" s="1351"/>
      <c r="N2" s="1351"/>
      <c r="P2" s="660" t="s">
        <v>245</v>
      </c>
      <c r="Q2" s="1350" t="str">
        <f>IF(ISBLANK(期首設定!C14),"",期首設定!C14)</f>
        <v/>
      </c>
      <c r="R2" s="1350"/>
    </row>
    <row r="3" spans="2:18" ht="6" customHeight="1"/>
    <row r="4" spans="2:18" ht="18" customHeight="1" thickBot="1">
      <c r="B4" s="1130" t="s">
        <v>514</v>
      </c>
      <c r="C4" s="1352"/>
      <c r="D4" s="1352"/>
      <c r="E4" s="1131"/>
      <c r="F4" s="661" t="str">
        <f>期首設定!$F$10&amp;"月"</f>
        <v>1月</v>
      </c>
      <c r="G4" s="661" t="str">
        <f>IF(期首設定!$F$10+1&gt;12,期首設定!$F$10+1-12,期首設定!$F$10+1)&amp;"月"</f>
        <v>2月</v>
      </c>
      <c r="H4" s="661" t="str">
        <f>IF(期首設定!$F$10+2&gt;12,期首設定!$F$10+2-12,期首設定!$F$10+2)&amp;"月"</f>
        <v>3月</v>
      </c>
      <c r="I4" s="661" t="str">
        <f>IF(期首設定!$F$10+3&gt;12,期首設定!$F$10+3-12,期首設定!$F$10+3)&amp;"月"</f>
        <v>4月</v>
      </c>
      <c r="J4" s="661" t="str">
        <f>IF(期首設定!$F$10+4&gt;12,期首設定!$F$10+4-12,期首設定!$F$10+4)&amp;"月"</f>
        <v>5月</v>
      </c>
      <c r="K4" s="661" t="str">
        <f>IF(期首設定!$F$10+5&gt;12,期首設定!$F$10+5-12,期首設定!$F$10+5)&amp;"月"</f>
        <v>6月</v>
      </c>
      <c r="L4" s="661" t="str">
        <f>IF(期首設定!$F$10+6&gt;12,期首設定!$F$10+6-12,期首設定!$F$10+6)&amp;"月"</f>
        <v>7月</v>
      </c>
      <c r="M4" s="661" t="str">
        <f>IF(期首設定!$F$10+7&gt;12,期首設定!$F$10+7-12,期首設定!$F$10+7)&amp;"月"</f>
        <v>8月</v>
      </c>
      <c r="N4" s="661" t="str">
        <f>IF(期首設定!$F$10+8&gt;12,期首設定!$F$10+8-12,期首設定!$F$10+8)&amp;"月"</f>
        <v>9月</v>
      </c>
      <c r="O4" s="661" t="str">
        <f>IF(期首設定!$F$10+9&gt;12,期首設定!$F$10+9-12,期首設定!$F$10+9)&amp;"月"</f>
        <v>10月</v>
      </c>
      <c r="P4" s="661" t="str">
        <f>IF(期首設定!$F$10+10&gt;12,期首設定!$F$10+10-12,期首設定!$F$10+10)&amp;"月"</f>
        <v>11月</v>
      </c>
      <c r="Q4" s="662" t="str">
        <f>IF(期首設定!$F$10+11&gt;12,期首設定!$F$10+11-12,期首設定!$F$10+11)&amp;"月"</f>
        <v>12月</v>
      </c>
      <c r="R4" s="663" t="s">
        <v>155</v>
      </c>
    </row>
    <row r="5" spans="2:18" ht="16.5" customHeight="1" thickTop="1">
      <c r="B5" s="1080" t="s">
        <v>493</v>
      </c>
      <c r="C5" s="1080" t="s">
        <v>472</v>
      </c>
      <c r="D5" s="466">
        <v>612</v>
      </c>
      <c r="E5" s="473" t="s">
        <v>472</v>
      </c>
      <c r="F5" s="664"/>
      <c r="G5" s="664"/>
      <c r="H5" s="664"/>
      <c r="I5" s="664"/>
      <c r="J5" s="664"/>
      <c r="K5" s="664"/>
      <c r="L5" s="664"/>
      <c r="M5" s="664"/>
      <c r="N5" s="664"/>
      <c r="O5" s="664"/>
      <c r="P5" s="664"/>
      <c r="Q5" s="665"/>
      <c r="R5" s="666">
        <f>SUM(F5:Q5)</f>
        <v>0</v>
      </c>
    </row>
    <row r="6" spans="2:18" ht="16.5" customHeight="1">
      <c r="B6" s="1040"/>
      <c r="C6" s="1040"/>
      <c r="D6" s="482">
        <v>618</v>
      </c>
      <c r="E6" s="476" t="s">
        <v>503</v>
      </c>
      <c r="F6" s="867"/>
      <c r="G6" s="867"/>
      <c r="H6" s="867"/>
      <c r="I6" s="867"/>
      <c r="J6" s="867"/>
      <c r="K6" s="867"/>
      <c r="L6" s="867"/>
      <c r="M6" s="867"/>
      <c r="N6" s="867"/>
      <c r="O6" s="867"/>
      <c r="P6" s="867"/>
      <c r="Q6" s="868"/>
      <c r="R6" s="869">
        <f t="shared" ref="R6:R11" si="0">SUM(F6:Q6)</f>
        <v>0</v>
      </c>
    </row>
    <row r="7" spans="2:18" ht="16.5" customHeight="1">
      <c r="B7" s="1040"/>
      <c r="C7" s="1041"/>
      <c r="D7" s="1006" t="s">
        <v>505</v>
      </c>
      <c r="E7" s="1357"/>
      <c r="F7" s="670"/>
      <c r="G7" s="670"/>
      <c r="H7" s="670"/>
      <c r="I7" s="670"/>
      <c r="J7" s="670"/>
      <c r="K7" s="670"/>
      <c r="L7" s="670"/>
      <c r="M7" s="670"/>
      <c r="N7" s="670"/>
      <c r="O7" s="670"/>
      <c r="P7" s="670"/>
      <c r="Q7" s="671"/>
      <c r="R7" s="672">
        <f t="shared" si="0"/>
        <v>0</v>
      </c>
    </row>
    <row r="8" spans="2:18" ht="16.5" customHeight="1">
      <c r="B8" s="1040"/>
      <c r="C8" s="1040" t="s">
        <v>474</v>
      </c>
      <c r="D8" s="460">
        <v>613</v>
      </c>
      <c r="E8" s="475" t="s">
        <v>474</v>
      </c>
      <c r="F8" s="664"/>
      <c r="G8" s="664"/>
      <c r="H8" s="664"/>
      <c r="I8" s="664"/>
      <c r="J8" s="664"/>
      <c r="K8" s="664"/>
      <c r="L8" s="664"/>
      <c r="M8" s="664"/>
      <c r="N8" s="664"/>
      <c r="O8" s="664"/>
      <c r="P8" s="664"/>
      <c r="Q8" s="665"/>
      <c r="R8" s="666">
        <f t="shared" si="0"/>
        <v>0</v>
      </c>
    </row>
    <row r="9" spans="2:18" ht="16.5" customHeight="1">
      <c r="B9" s="1040"/>
      <c r="C9" s="1040"/>
      <c r="D9" s="467">
        <v>619</v>
      </c>
      <c r="E9" s="476" t="s">
        <v>504</v>
      </c>
      <c r="F9" s="870"/>
      <c r="G9" s="870"/>
      <c r="H9" s="870"/>
      <c r="I9" s="870"/>
      <c r="J9" s="870"/>
      <c r="K9" s="870"/>
      <c r="L9" s="870"/>
      <c r="M9" s="870"/>
      <c r="N9" s="870"/>
      <c r="O9" s="870"/>
      <c r="P9" s="870"/>
      <c r="Q9" s="871"/>
      <c r="R9" s="872">
        <f t="shared" si="0"/>
        <v>0</v>
      </c>
    </row>
    <row r="10" spans="2:18" ht="16.5" customHeight="1" thickBot="1">
      <c r="B10" s="1040"/>
      <c r="C10" s="1040"/>
      <c r="D10" s="1322" t="s">
        <v>506</v>
      </c>
      <c r="E10" s="1323"/>
      <c r="F10" s="674"/>
      <c r="G10" s="674"/>
      <c r="H10" s="674"/>
      <c r="I10" s="674"/>
      <c r="J10" s="674"/>
      <c r="K10" s="674"/>
      <c r="L10" s="674"/>
      <c r="M10" s="674"/>
      <c r="N10" s="674"/>
      <c r="O10" s="674"/>
      <c r="P10" s="674"/>
      <c r="Q10" s="675"/>
      <c r="R10" s="676">
        <f t="shared" si="0"/>
        <v>0</v>
      </c>
    </row>
    <row r="11" spans="2:18" ht="16.5" customHeight="1" thickBot="1">
      <c r="B11" s="1356"/>
      <c r="C11" s="1332" t="s">
        <v>507</v>
      </c>
      <c r="D11" s="1333"/>
      <c r="E11" s="1333"/>
      <c r="F11" s="677"/>
      <c r="G11" s="677"/>
      <c r="H11" s="677"/>
      <c r="I11" s="677"/>
      <c r="J11" s="677"/>
      <c r="K11" s="677"/>
      <c r="L11" s="677"/>
      <c r="M11" s="677"/>
      <c r="N11" s="677"/>
      <c r="O11" s="677"/>
      <c r="P11" s="677"/>
      <c r="Q11" s="678"/>
      <c r="R11" s="679">
        <f t="shared" si="0"/>
        <v>0</v>
      </c>
    </row>
    <row r="12" spans="2:18" ht="16.5" customHeight="1">
      <c r="B12" s="1338" t="s">
        <v>157</v>
      </c>
      <c r="C12" s="1339"/>
      <c r="D12" s="462" t="s">
        <v>510</v>
      </c>
      <c r="E12" s="477" t="s">
        <v>477</v>
      </c>
      <c r="F12" s="680"/>
      <c r="G12" s="680"/>
      <c r="H12" s="680"/>
      <c r="I12" s="680"/>
      <c r="J12" s="680"/>
      <c r="K12" s="680"/>
      <c r="L12" s="680"/>
      <c r="M12" s="680"/>
      <c r="N12" s="680"/>
      <c r="O12" s="680"/>
      <c r="P12" s="680"/>
      <c r="Q12" s="681"/>
      <c r="R12" s="682" t="s">
        <v>242</v>
      </c>
    </row>
    <row r="13" spans="2:18" ht="16.5" customHeight="1">
      <c r="B13" s="1338"/>
      <c r="C13" s="1339"/>
      <c r="D13" s="463">
        <v>712</v>
      </c>
      <c r="E13" s="474" t="s">
        <v>508</v>
      </c>
      <c r="F13" s="683"/>
      <c r="G13" s="683"/>
      <c r="H13" s="683"/>
      <c r="I13" s="683"/>
      <c r="J13" s="683"/>
      <c r="K13" s="683"/>
      <c r="L13" s="683"/>
      <c r="M13" s="683"/>
      <c r="N13" s="683"/>
      <c r="O13" s="683"/>
      <c r="P13" s="683"/>
      <c r="Q13" s="684"/>
      <c r="R13" s="685">
        <f t="shared" ref="R13:R14" si="1">SUM(F13:Q13)</f>
        <v>0</v>
      </c>
    </row>
    <row r="14" spans="2:18" ht="16.5" customHeight="1">
      <c r="B14" s="1338"/>
      <c r="C14" s="1339"/>
      <c r="D14" s="464">
        <v>718</v>
      </c>
      <c r="E14" s="474" t="s">
        <v>509</v>
      </c>
      <c r="F14" s="683"/>
      <c r="G14" s="683"/>
      <c r="H14" s="683"/>
      <c r="I14" s="683"/>
      <c r="J14" s="683"/>
      <c r="K14" s="683"/>
      <c r="L14" s="683"/>
      <c r="M14" s="683"/>
      <c r="N14" s="683"/>
      <c r="O14" s="683"/>
      <c r="P14" s="683"/>
      <c r="Q14" s="686"/>
      <c r="R14" s="685">
        <f t="shared" si="1"/>
        <v>0</v>
      </c>
    </row>
    <row r="15" spans="2:18" ht="16.5" customHeight="1" thickBot="1">
      <c r="B15" s="1338"/>
      <c r="C15" s="1339"/>
      <c r="D15" s="461" t="s">
        <v>510</v>
      </c>
      <c r="E15" s="476" t="s">
        <v>478</v>
      </c>
      <c r="F15" s="687"/>
      <c r="G15" s="687"/>
      <c r="H15" s="687"/>
      <c r="I15" s="687"/>
      <c r="J15" s="687"/>
      <c r="K15" s="687"/>
      <c r="L15" s="687"/>
      <c r="M15" s="687"/>
      <c r="N15" s="687"/>
      <c r="O15" s="687"/>
      <c r="P15" s="687"/>
      <c r="Q15" s="688"/>
      <c r="R15" s="689" t="s">
        <v>28</v>
      </c>
    </row>
    <row r="16" spans="2:18" ht="16.5" customHeight="1" thickBot="1">
      <c r="B16" s="1338"/>
      <c r="C16" s="1339"/>
      <c r="D16" s="1334" t="s">
        <v>479</v>
      </c>
      <c r="E16" s="1335"/>
      <c r="F16" s="667"/>
      <c r="G16" s="667"/>
      <c r="H16" s="667"/>
      <c r="I16" s="667"/>
      <c r="J16" s="667"/>
      <c r="K16" s="667"/>
      <c r="L16" s="667"/>
      <c r="M16" s="667"/>
      <c r="N16" s="667"/>
      <c r="O16" s="667"/>
      <c r="P16" s="667"/>
      <c r="Q16" s="668"/>
      <c r="R16" s="669">
        <f t="shared" ref="R16:R72" si="2">SUM(F16:Q16)</f>
        <v>0</v>
      </c>
    </row>
    <row r="17" spans="2:18" ht="16.5" customHeight="1" thickBot="1">
      <c r="B17" s="1324" t="s">
        <v>480</v>
      </c>
      <c r="C17" s="1325"/>
      <c r="D17" s="1325"/>
      <c r="E17" s="1325"/>
      <c r="F17" s="677"/>
      <c r="G17" s="677"/>
      <c r="H17" s="677"/>
      <c r="I17" s="677"/>
      <c r="J17" s="677"/>
      <c r="K17" s="677"/>
      <c r="L17" s="677"/>
      <c r="M17" s="677"/>
      <c r="N17" s="677"/>
      <c r="O17" s="677"/>
      <c r="P17" s="677"/>
      <c r="Q17" s="678"/>
      <c r="R17" s="679">
        <f t="shared" si="2"/>
        <v>0</v>
      </c>
    </row>
    <row r="18" spans="2:18" ht="16.5" customHeight="1">
      <c r="B18" s="1353" t="s">
        <v>445</v>
      </c>
      <c r="C18" s="1337" t="s">
        <v>481</v>
      </c>
      <c r="D18" s="468">
        <f>IF(ISBLANK(科目一覧!C18),"",科目一覧!C18)</f>
        <v>721</v>
      </c>
      <c r="E18" s="477" t="str">
        <f>IF(ISBLANK(科目一覧!D18),"",科目一覧!D18)</f>
        <v>期首材料棚卸高</v>
      </c>
      <c r="F18" s="895"/>
      <c r="G18" s="895"/>
      <c r="H18" s="895"/>
      <c r="I18" s="895"/>
      <c r="J18" s="895"/>
      <c r="K18" s="895"/>
      <c r="L18" s="895"/>
      <c r="M18" s="895"/>
      <c r="N18" s="895"/>
      <c r="O18" s="895"/>
      <c r="P18" s="895"/>
      <c r="Q18" s="897"/>
      <c r="R18" s="898" t="s">
        <v>573</v>
      </c>
    </row>
    <row r="19" spans="2:18" ht="16.5" customHeight="1">
      <c r="B19" s="1354"/>
      <c r="C19" s="1339"/>
      <c r="D19" s="633">
        <f>IF(ISBLANK(科目一覧!C19),"",科目一覧!C19)</f>
        <v>722</v>
      </c>
      <c r="E19" s="474" t="str">
        <f>IF(ISBLANK(科目一覧!D19),"",科目一覧!D19)</f>
        <v>主要材料費</v>
      </c>
      <c r="F19" s="673"/>
      <c r="G19" s="664"/>
      <c r="H19" s="664"/>
      <c r="I19" s="664"/>
      <c r="J19" s="664"/>
      <c r="K19" s="664"/>
      <c r="L19" s="664"/>
      <c r="M19" s="664"/>
      <c r="N19" s="664"/>
      <c r="O19" s="664"/>
      <c r="P19" s="664"/>
      <c r="Q19" s="665"/>
      <c r="R19" s="666">
        <f t="shared" si="2"/>
        <v>0</v>
      </c>
    </row>
    <row r="20" spans="2:18" ht="16.5" customHeight="1">
      <c r="B20" s="1354"/>
      <c r="C20" s="1339"/>
      <c r="D20" s="633">
        <f>IF(ISBLANK(科目一覧!C20),"",科目一覧!C20)</f>
        <v>723</v>
      </c>
      <c r="E20" s="474" t="str">
        <f>IF(ISBLANK(科目一覧!D20),"",科目一覧!D20)</f>
        <v>補助材料費</v>
      </c>
      <c r="F20" s="673"/>
      <c r="G20" s="664"/>
      <c r="H20" s="664"/>
      <c r="I20" s="664"/>
      <c r="J20" s="664"/>
      <c r="K20" s="664"/>
      <c r="L20" s="664"/>
      <c r="M20" s="664"/>
      <c r="N20" s="664"/>
      <c r="O20" s="664"/>
      <c r="P20" s="664"/>
      <c r="Q20" s="665"/>
      <c r="R20" s="666">
        <f t="shared" si="2"/>
        <v>0</v>
      </c>
    </row>
    <row r="21" spans="2:18" ht="16.5" customHeight="1">
      <c r="B21" s="1354"/>
      <c r="C21" s="1339"/>
      <c r="D21" s="633">
        <f>IF(ISBLANK(科目一覧!C21),"",科目一覧!C21)</f>
        <v>732</v>
      </c>
      <c r="E21" s="474" t="str">
        <f>IF(ISBLANK(科目一覧!D21),"",科目一覧!D21)</f>
        <v>賃金給料</v>
      </c>
      <c r="F21" s="673"/>
      <c r="G21" s="664"/>
      <c r="H21" s="664"/>
      <c r="I21" s="664"/>
      <c r="J21" s="664"/>
      <c r="K21" s="664"/>
      <c r="L21" s="664"/>
      <c r="M21" s="664"/>
      <c r="N21" s="664"/>
      <c r="O21" s="664"/>
      <c r="P21" s="664"/>
      <c r="Q21" s="665"/>
      <c r="R21" s="666">
        <f t="shared" si="2"/>
        <v>0</v>
      </c>
    </row>
    <row r="22" spans="2:18" ht="16.5" customHeight="1">
      <c r="B22" s="1354"/>
      <c r="C22" s="1339"/>
      <c r="D22" s="633">
        <f>IF(ISBLANK(科目一覧!C22),"",科目一覧!C22)</f>
        <v>736</v>
      </c>
      <c r="E22" s="474" t="str">
        <f>IF(ISBLANK(科目一覧!D22),"",科目一覧!D22)</f>
        <v>法定福利費</v>
      </c>
      <c r="F22" s="673"/>
      <c r="G22" s="664"/>
      <c r="H22" s="664"/>
      <c r="I22" s="664"/>
      <c r="J22" s="664"/>
      <c r="K22" s="664"/>
      <c r="L22" s="664"/>
      <c r="M22" s="664"/>
      <c r="N22" s="664"/>
      <c r="O22" s="664"/>
      <c r="P22" s="664"/>
      <c r="Q22" s="665"/>
      <c r="R22" s="666">
        <f t="shared" si="2"/>
        <v>0</v>
      </c>
    </row>
    <row r="23" spans="2:18" ht="16.5" customHeight="1">
      <c r="B23" s="1354"/>
      <c r="C23" s="1339"/>
      <c r="D23" s="633">
        <f>IF(ISBLANK(科目一覧!C23),"",科目一覧!C23)</f>
        <v>737</v>
      </c>
      <c r="E23" s="474" t="str">
        <f>IF(ISBLANK(科目一覧!D23),"",科目一覧!D23)</f>
        <v>福利厚生費</v>
      </c>
      <c r="F23" s="673"/>
      <c r="G23" s="664"/>
      <c r="H23" s="664"/>
      <c r="I23" s="664"/>
      <c r="J23" s="664"/>
      <c r="K23" s="664"/>
      <c r="L23" s="664"/>
      <c r="M23" s="664"/>
      <c r="N23" s="664"/>
      <c r="O23" s="664"/>
      <c r="P23" s="664"/>
      <c r="Q23" s="665"/>
      <c r="R23" s="666">
        <f t="shared" si="2"/>
        <v>0</v>
      </c>
    </row>
    <row r="24" spans="2:18" ht="16.5" customHeight="1">
      <c r="B24" s="1354"/>
      <c r="C24" s="1339"/>
      <c r="D24" s="633">
        <f>IF(ISBLANK(科目一覧!C24),"",科目一覧!C24)</f>
        <v>741</v>
      </c>
      <c r="E24" s="474" t="str">
        <f>IF(ISBLANK(科目一覧!D24),"",科目一覧!D24)</f>
        <v>外注加工賃</v>
      </c>
      <c r="F24" s="673"/>
      <c r="G24" s="664"/>
      <c r="H24" s="664"/>
      <c r="I24" s="664"/>
      <c r="J24" s="664"/>
      <c r="K24" s="664"/>
      <c r="L24" s="664"/>
      <c r="M24" s="664"/>
      <c r="N24" s="664"/>
      <c r="O24" s="664"/>
      <c r="P24" s="664"/>
      <c r="Q24" s="665"/>
      <c r="R24" s="666">
        <f t="shared" si="2"/>
        <v>0</v>
      </c>
    </row>
    <row r="25" spans="2:18" ht="16.5" customHeight="1" thickBot="1">
      <c r="B25" s="1354"/>
      <c r="C25" s="1339"/>
      <c r="D25" s="463">
        <f>IF(ISBLANK(科目一覧!C25),"",科目一覧!C25)</f>
        <v>725</v>
      </c>
      <c r="E25" s="474" t="str">
        <f>IF(ISBLANK(科目一覧!D25),"",科目一覧!D25)</f>
        <v>期末材料棚卸高</v>
      </c>
      <c r="F25" s="896"/>
      <c r="G25" s="899"/>
      <c r="H25" s="899"/>
      <c r="I25" s="899"/>
      <c r="J25" s="899"/>
      <c r="K25" s="899"/>
      <c r="L25" s="899"/>
      <c r="M25" s="899"/>
      <c r="N25" s="899"/>
      <c r="O25" s="899"/>
      <c r="P25" s="899"/>
      <c r="Q25" s="900"/>
      <c r="R25" s="901" t="s">
        <v>573</v>
      </c>
    </row>
    <row r="26" spans="2:18" ht="16.5" customHeight="1" thickBot="1">
      <c r="B26" s="1355"/>
      <c r="C26" s="1341"/>
      <c r="D26" s="1334" t="s">
        <v>484</v>
      </c>
      <c r="E26" s="1335"/>
      <c r="F26" s="677"/>
      <c r="G26" s="677"/>
      <c r="H26" s="677"/>
      <c r="I26" s="677"/>
      <c r="J26" s="677"/>
      <c r="K26" s="677"/>
      <c r="L26" s="677"/>
      <c r="M26" s="677"/>
      <c r="N26" s="677"/>
      <c r="O26" s="677"/>
      <c r="P26" s="677"/>
      <c r="Q26" s="690"/>
      <c r="R26" s="691">
        <f t="shared" si="2"/>
        <v>0</v>
      </c>
    </row>
    <row r="27" spans="2:18" ht="16.5" customHeight="1" thickBot="1">
      <c r="B27" s="1324" t="s">
        <v>482</v>
      </c>
      <c r="C27" s="1325"/>
      <c r="D27" s="1325"/>
      <c r="E27" s="1325"/>
      <c r="F27" s="677"/>
      <c r="G27" s="677"/>
      <c r="H27" s="677"/>
      <c r="I27" s="677"/>
      <c r="J27" s="677"/>
      <c r="K27" s="677"/>
      <c r="L27" s="677"/>
      <c r="M27" s="677"/>
      <c r="N27" s="677"/>
      <c r="O27" s="677"/>
      <c r="P27" s="677"/>
      <c r="Q27" s="678"/>
      <c r="R27" s="679">
        <f t="shared" si="2"/>
        <v>0</v>
      </c>
    </row>
    <row r="28" spans="2:18" ht="16.5" customHeight="1">
      <c r="B28" s="1342" t="s">
        <v>483</v>
      </c>
      <c r="C28" s="1343"/>
      <c r="D28" s="469">
        <f>IF(ISBLANK(科目一覧!C26),"",科目一覧!C26)</f>
        <v>831</v>
      </c>
      <c r="E28" s="479" t="str">
        <f>IF(ISBLANK(科目一覧!D26),"",科目一覧!D26)</f>
        <v>役員報酬</v>
      </c>
      <c r="F28" s="692"/>
      <c r="G28" s="692"/>
      <c r="H28" s="692"/>
      <c r="I28" s="692"/>
      <c r="J28" s="692"/>
      <c r="K28" s="692"/>
      <c r="L28" s="692"/>
      <c r="M28" s="692"/>
      <c r="N28" s="692"/>
      <c r="O28" s="692"/>
      <c r="P28" s="692"/>
      <c r="Q28" s="693"/>
      <c r="R28" s="666">
        <f t="shared" si="2"/>
        <v>0</v>
      </c>
    </row>
    <row r="29" spans="2:18" ht="16.5" customHeight="1">
      <c r="B29" s="1344"/>
      <c r="C29" s="1345"/>
      <c r="D29" s="465">
        <f>IF(ISBLANK(科目一覧!C27),"",科目一覧!C27)</f>
        <v>832</v>
      </c>
      <c r="E29" s="480" t="str">
        <f>IF(ISBLANK(科目一覧!D27),"",科目一覧!D27)</f>
        <v>給与手当</v>
      </c>
      <c r="F29" s="694"/>
      <c r="G29" s="692"/>
      <c r="H29" s="692"/>
      <c r="I29" s="692"/>
      <c r="J29" s="692"/>
      <c r="K29" s="692"/>
      <c r="L29" s="692"/>
      <c r="M29" s="692"/>
      <c r="N29" s="692"/>
      <c r="O29" s="692"/>
      <c r="P29" s="692"/>
      <c r="Q29" s="693"/>
      <c r="R29" s="695">
        <f t="shared" si="2"/>
        <v>0</v>
      </c>
    </row>
    <row r="30" spans="2:18" ht="16.5" customHeight="1">
      <c r="B30" s="1344"/>
      <c r="C30" s="1345"/>
      <c r="D30" s="465">
        <f>IF(ISBLANK(科目一覧!C28),"",科目一覧!C28)</f>
        <v>834</v>
      </c>
      <c r="E30" s="480" t="str">
        <f>IF(ISBLANK(科目一覧!D28),"",科目一覧!D28)</f>
        <v>賞与</v>
      </c>
      <c r="F30" s="694"/>
      <c r="G30" s="692"/>
      <c r="H30" s="692"/>
      <c r="I30" s="692"/>
      <c r="J30" s="692"/>
      <c r="K30" s="692"/>
      <c r="L30" s="692"/>
      <c r="M30" s="692"/>
      <c r="N30" s="692"/>
      <c r="O30" s="692"/>
      <c r="P30" s="692"/>
      <c r="Q30" s="693"/>
      <c r="R30" s="695">
        <f t="shared" si="2"/>
        <v>0</v>
      </c>
    </row>
    <row r="31" spans="2:18" ht="16.5" customHeight="1">
      <c r="B31" s="1344"/>
      <c r="C31" s="1345"/>
      <c r="D31" s="465">
        <f>IF(ISBLANK(科目一覧!C29),"",科目一覧!C29)</f>
        <v>836</v>
      </c>
      <c r="E31" s="480" t="str">
        <f>IF(ISBLANK(科目一覧!D29),"",科目一覧!D29)</f>
        <v>法定福利費</v>
      </c>
      <c r="F31" s="694"/>
      <c r="G31" s="692"/>
      <c r="H31" s="692"/>
      <c r="I31" s="692"/>
      <c r="J31" s="692"/>
      <c r="K31" s="692"/>
      <c r="L31" s="692"/>
      <c r="M31" s="692"/>
      <c r="N31" s="692"/>
      <c r="O31" s="692"/>
      <c r="P31" s="692"/>
      <c r="Q31" s="693"/>
      <c r="R31" s="695">
        <f t="shared" si="2"/>
        <v>0</v>
      </c>
    </row>
    <row r="32" spans="2:18" ht="16.5" customHeight="1">
      <c r="B32" s="1344"/>
      <c r="C32" s="1345"/>
      <c r="D32" s="465">
        <f>IF(ISBLANK(科目一覧!C30),"",科目一覧!C30)</f>
        <v>837</v>
      </c>
      <c r="E32" s="480" t="str">
        <f>IF(ISBLANK(科目一覧!D30),"",科目一覧!D30)</f>
        <v>福利厚生費</v>
      </c>
      <c r="F32" s="694"/>
      <c r="G32" s="692"/>
      <c r="H32" s="692"/>
      <c r="I32" s="692"/>
      <c r="J32" s="692"/>
      <c r="K32" s="692"/>
      <c r="L32" s="692"/>
      <c r="M32" s="692"/>
      <c r="N32" s="692"/>
      <c r="O32" s="692"/>
      <c r="P32" s="692"/>
      <c r="Q32" s="693"/>
      <c r="R32" s="695">
        <f t="shared" si="2"/>
        <v>0</v>
      </c>
    </row>
    <row r="33" spans="2:18" ht="16.5" customHeight="1">
      <c r="B33" s="1344"/>
      <c r="C33" s="1345"/>
      <c r="D33" s="465">
        <f>IF(ISBLANK(科目一覧!C31),"",科目一覧!C31)</f>
        <v>842</v>
      </c>
      <c r="E33" s="480" t="str">
        <f>IF(ISBLANK(科目一覧!D31),"",科目一覧!D31)</f>
        <v>旅費交通費</v>
      </c>
      <c r="F33" s="694"/>
      <c r="G33" s="692"/>
      <c r="H33" s="692"/>
      <c r="I33" s="692"/>
      <c r="J33" s="692"/>
      <c r="K33" s="692"/>
      <c r="L33" s="692"/>
      <c r="M33" s="692"/>
      <c r="N33" s="692"/>
      <c r="O33" s="692"/>
      <c r="P33" s="692"/>
      <c r="Q33" s="693"/>
      <c r="R33" s="695">
        <f t="shared" si="2"/>
        <v>0</v>
      </c>
    </row>
    <row r="34" spans="2:18" ht="16.5" customHeight="1">
      <c r="B34" s="1344"/>
      <c r="C34" s="1345"/>
      <c r="D34" s="465">
        <f>IF(ISBLANK(科目一覧!C32),"",科目一覧!C32)</f>
        <v>843</v>
      </c>
      <c r="E34" s="480" t="str">
        <f>IF(ISBLANK(科目一覧!D32),"",科目一覧!D32)</f>
        <v>通信費</v>
      </c>
      <c r="F34" s="694"/>
      <c r="G34" s="692"/>
      <c r="H34" s="692"/>
      <c r="I34" s="692"/>
      <c r="J34" s="692"/>
      <c r="K34" s="692"/>
      <c r="L34" s="692"/>
      <c r="M34" s="692"/>
      <c r="N34" s="692"/>
      <c r="O34" s="692"/>
      <c r="P34" s="692"/>
      <c r="Q34" s="693"/>
      <c r="R34" s="695">
        <f t="shared" si="2"/>
        <v>0</v>
      </c>
    </row>
    <row r="35" spans="2:18" ht="16.5" customHeight="1">
      <c r="B35" s="1344"/>
      <c r="C35" s="1345"/>
      <c r="D35" s="465">
        <f>IF(ISBLANK(科目一覧!C33),"",科目一覧!C33)</f>
        <v>844</v>
      </c>
      <c r="E35" s="480" t="str">
        <f>IF(ISBLANK(科目一覧!D33),"",科目一覧!D33)</f>
        <v>交際費</v>
      </c>
      <c r="F35" s="694"/>
      <c r="G35" s="692"/>
      <c r="H35" s="692"/>
      <c r="I35" s="692"/>
      <c r="J35" s="692"/>
      <c r="K35" s="692"/>
      <c r="L35" s="692"/>
      <c r="M35" s="692"/>
      <c r="N35" s="692"/>
      <c r="O35" s="692"/>
      <c r="P35" s="692"/>
      <c r="Q35" s="693"/>
      <c r="R35" s="695">
        <f t="shared" si="2"/>
        <v>0</v>
      </c>
    </row>
    <row r="36" spans="2:18" ht="16.5" customHeight="1">
      <c r="B36" s="1344"/>
      <c r="C36" s="1345"/>
      <c r="D36" s="465">
        <f>IF(ISBLANK(科目一覧!C34),"",科目一覧!C34)</f>
        <v>847</v>
      </c>
      <c r="E36" s="480" t="str">
        <f>IF(ISBLANK(科目一覧!D34),"",科目一覧!D34)</f>
        <v>保険料</v>
      </c>
      <c r="F36" s="694"/>
      <c r="G36" s="692"/>
      <c r="H36" s="692"/>
      <c r="I36" s="692"/>
      <c r="J36" s="692"/>
      <c r="K36" s="692"/>
      <c r="L36" s="692"/>
      <c r="M36" s="692"/>
      <c r="N36" s="692"/>
      <c r="O36" s="692"/>
      <c r="P36" s="692"/>
      <c r="Q36" s="693"/>
      <c r="R36" s="695">
        <f t="shared" si="2"/>
        <v>0</v>
      </c>
    </row>
    <row r="37" spans="2:18" ht="16.5" customHeight="1">
      <c r="B37" s="1344"/>
      <c r="C37" s="1345"/>
      <c r="D37" s="465">
        <f>IF(ISBLANK(科目一覧!C35),"",科目一覧!C35)</f>
        <v>848</v>
      </c>
      <c r="E37" s="480" t="str">
        <f>IF(ISBLANK(科目一覧!D35),"",科目一覧!D35)</f>
        <v>修繕費</v>
      </c>
      <c r="F37" s="694"/>
      <c r="G37" s="694"/>
      <c r="H37" s="694"/>
      <c r="I37" s="694"/>
      <c r="J37" s="694"/>
      <c r="K37" s="694"/>
      <c r="L37" s="694"/>
      <c r="M37" s="694"/>
      <c r="N37" s="694"/>
      <c r="O37" s="694"/>
      <c r="P37" s="694"/>
      <c r="Q37" s="693"/>
      <c r="R37" s="695">
        <f t="shared" si="2"/>
        <v>0</v>
      </c>
    </row>
    <row r="38" spans="2:18" ht="16.5" customHeight="1">
      <c r="B38" s="1344"/>
      <c r="C38" s="1345"/>
      <c r="D38" s="465">
        <f>IF(ISBLANK(科目一覧!C36),"",科目一覧!C36)</f>
        <v>849</v>
      </c>
      <c r="E38" s="480" t="str">
        <f>IF(ISBLANK(科目一覧!D36),"",科目一覧!D36)</f>
        <v>水道光熱費</v>
      </c>
      <c r="F38" s="694"/>
      <c r="G38" s="692"/>
      <c r="H38" s="692"/>
      <c r="I38" s="692"/>
      <c r="J38" s="692"/>
      <c r="K38" s="692"/>
      <c r="L38" s="692"/>
      <c r="M38" s="692"/>
      <c r="N38" s="692"/>
      <c r="O38" s="692"/>
      <c r="P38" s="692"/>
      <c r="Q38" s="693"/>
      <c r="R38" s="695">
        <f t="shared" si="2"/>
        <v>0</v>
      </c>
    </row>
    <row r="39" spans="2:18" ht="16.5" customHeight="1">
      <c r="B39" s="1344"/>
      <c r="C39" s="1345"/>
      <c r="D39" s="465">
        <f>IF(ISBLANK(科目一覧!C37),"",科目一覧!C37)</f>
        <v>851</v>
      </c>
      <c r="E39" s="480" t="str">
        <f>IF(ISBLANK(科目一覧!D37),"",科目一覧!D37)</f>
        <v>燃料費</v>
      </c>
      <c r="F39" s="696"/>
      <c r="G39" s="697"/>
      <c r="H39" s="697"/>
      <c r="I39" s="697"/>
      <c r="J39" s="697"/>
      <c r="K39" s="697"/>
      <c r="L39" s="697"/>
      <c r="M39" s="697"/>
      <c r="N39" s="697"/>
      <c r="O39" s="697"/>
      <c r="P39" s="697"/>
      <c r="Q39" s="698"/>
      <c r="R39" s="699">
        <f t="shared" si="2"/>
        <v>0</v>
      </c>
    </row>
    <row r="40" spans="2:18" ht="16.5" customHeight="1">
      <c r="B40" s="1344"/>
      <c r="C40" s="1345"/>
      <c r="D40" s="465">
        <f>IF(ISBLANK(科目一覧!C38),"",科目一覧!C38)</f>
        <v>852</v>
      </c>
      <c r="E40" s="480" t="str">
        <f>IF(ISBLANK(科目一覧!D38),"",科目一覧!D38)</f>
        <v>消耗品費</v>
      </c>
      <c r="F40" s="694"/>
      <c r="G40" s="694"/>
      <c r="H40" s="694"/>
      <c r="I40" s="694"/>
      <c r="J40" s="694"/>
      <c r="K40" s="694"/>
      <c r="L40" s="694"/>
      <c r="M40" s="694"/>
      <c r="N40" s="694"/>
      <c r="O40" s="694"/>
      <c r="P40" s="694"/>
      <c r="Q40" s="700"/>
      <c r="R40" s="701">
        <f t="shared" si="2"/>
        <v>0</v>
      </c>
    </row>
    <row r="41" spans="2:18" ht="16.5" customHeight="1">
      <c r="B41" s="1344"/>
      <c r="C41" s="1345"/>
      <c r="D41" s="465">
        <f>IF(ISBLANK(科目一覧!C39),"",科目一覧!C39)</f>
        <v>853</v>
      </c>
      <c r="E41" s="480" t="str">
        <f>IF(ISBLANK(科目一覧!D39),"",科目一覧!D39)</f>
        <v>租税公課</v>
      </c>
      <c r="F41" s="694"/>
      <c r="G41" s="694"/>
      <c r="H41" s="694"/>
      <c r="I41" s="694"/>
      <c r="J41" s="694"/>
      <c r="K41" s="694"/>
      <c r="L41" s="694"/>
      <c r="M41" s="694"/>
      <c r="N41" s="694"/>
      <c r="O41" s="694"/>
      <c r="P41" s="694"/>
      <c r="Q41" s="700"/>
      <c r="R41" s="702">
        <f t="shared" si="2"/>
        <v>0</v>
      </c>
    </row>
    <row r="42" spans="2:18" ht="16.5" customHeight="1">
      <c r="B42" s="1344"/>
      <c r="C42" s="1345"/>
      <c r="D42" s="465">
        <f>IF(ISBLANK(科目一覧!C40),"",科目一覧!C40)</f>
        <v>856</v>
      </c>
      <c r="E42" s="480" t="str">
        <f>IF(ISBLANK(科目一覧!D40),"",科目一覧!D40)</f>
        <v>事務用品費</v>
      </c>
      <c r="F42" s="694"/>
      <c r="G42" s="694"/>
      <c r="H42" s="694"/>
      <c r="I42" s="694"/>
      <c r="J42" s="694"/>
      <c r="K42" s="694"/>
      <c r="L42" s="694"/>
      <c r="M42" s="694"/>
      <c r="N42" s="694"/>
      <c r="O42" s="694"/>
      <c r="P42" s="694"/>
      <c r="Q42" s="694"/>
      <c r="R42" s="702">
        <f t="shared" si="2"/>
        <v>0</v>
      </c>
    </row>
    <row r="43" spans="2:18" ht="16.5" customHeight="1">
      <c r="B43" s="1344"/>
      <c r="C43" s="1345"/>
      <c r="D43" s="465">
        <f>IF(ISBLANK(科目一覧!C41),"",科目一覧!C41)</f>
        <v>858</v>
      </c>
      <c r="E43" s="480" t="str">
        <f>IF(ISBLANK(科目一覧!D41),"",科目一覧!D41)</f>
        <v>支払手数料</v>
      </c>
      <c r="F43" s="694"/>
      <c r="G43" s="694"/>
      <c r="H43" s="694"/>
      <c r="I43" s="694"/>
      <c r="J43" s="694"/>
      <c r="K43" s="694"/>
      <c r="L43" s="694"/>
      <c r="M43" s="694"/>
      <c r="N43" s="694"/>
      <c r="O43" s="694"/>
      <c r="P43" s="694"/>
      <c r="Q43" s="703"/>
      <c r="R43" s="702">
        <f t="shared" si="2"/>
        <v>0</v>
      </c>
    </row>
    <row r="44" spans="2:18" ht="16.5" customHeight="1">
      <c r="B44" s="1344"/>
      <c r="C44" s="1345"/>
      <c r="D44" s="465">
        <f>IF(ISBLANK(科目一覧!C42),"",科目一覧!C42)</f>
        <v>859</v>
      </c>
      <c r="E44" s="480" t="str">
        <f>IF(ISBLANK(科目一覧!D42),"",科目一覧!D42)</f>
        <v>諸会費</v>
      </c>
      <c r="F44" s="694"/>
      <c r="G44" s="694"/>
      <c r="H44" s="694"/>
      <c r="I44" s="694"/>
      <c r="J44" s="694"/>
      <c r="K44" s="694"/>
      <c r="L44" s="694"/>
      <c r="M44" s="694"/>
      <c r="N44" s="694"/>
      <c r="O44" s="694"/>
      <c r="P44" s="694"/>
      <c r="Q44" s="700"/>
      <c r="R44" s="702">
        <f t="shared" si="2"/>
        <v>0</v>
      </c>
    </row>
    <row r="45" spans="2:18" ht="16.5" customHeight="1">
      <c r="B45" s="1344"/>
      <c r="C45" s="1345"/>
      <c r="D45" s="465">
        <f>IF(ISBLANK(科目一覧!C43),"",科目一覧!C43)</f>
        <v>863</v>
      </c>
      <c r="E45" s="480" t="str">
        <f>IF(ISBLANK(科目一覧!D43),"",科目一覧!D43)</f>
        <v>リース料</v>
      </c>
      <c r="F45" s="694"/>
      <c r="G45" s="694"/>
      <c r="H45" s="694"/>
      <c r="I45" s="694"/>
      <c r="J45" s="694"/>
      <c r="K45" s="694"/>
      <c r="L45" s="694"/>
      <c r="M45" s="694"/>
      <c r="N45" s="694"/>
      <c r="O45" s="694"/>
      <c r="P45" s="694"/>
      <c r="Q45" s="703"/>
      <c r="R45" s="702">
        <f t="shared" si="2"/>
        <v>0</v>
      </c>
    </row>
    <row r="46" spans="2:18" ht="16.5" customHeight="1">
      <c r="B46" s="1344"/>
      <c r="C46" s="1345"/>
      <c r="D46" s="634">
        <f>IF(ISBLANK(科目一覧!C44),"",科目一覧!C44)</f>
        <v>864</v>
      </c>
      <c r="E46" s="480" t="str">
        <f>IF(ISBLANK(科目一覧!D44),"",科目一覧!D44)</f>
        <v>船具費</v>
      </c>
      <c r="F46" s="694"/>
      <c r="G46" s="694"/>
      <c r="H46" s="694"/>
      <c r="I46" s="694"/>
      <c r="J46" s="694"/>
      <c r="K46" s="694"/>
      <c r="L46" s="694"/>
      <c r="M46" s="694"/>
      <c r="N46" s="694"/>
      <c r="O46" s="694"/>
      <c r="P46" s="694"/>
      <c r="Q46" s="703"/>
      <c r="R46" s="702">
        <f t="shared" si="2"/>
        <v>0</v>
      </c>
    </row>
    <row r="47" spans="2:18" ht="16.5" customHeight="1">
      <c r="B47" s="1344"/>
      <c r="C47" s="1345"/>
      <c r="D47" s="634">
        <f>IF(ISBLANK(科目一覧!C45),"",科目一覧!C45)</f>
        <v>865</v>
      </c>
      <c r="E47" s="480" t="str">
        <f>IF(ISBLANK(科目一覧!D45),"",科目一覧!D45)</f>
        <v>港費</v>
      </c>
      <c r="F47" s="694"/>
      <c r="G47" s="694"/>
      <c r="H47" s="694"/>
      <c r="I47" s="694"/>
      <c r="J47" s="694"/>
      <c r="K47" s="694"/>
      <c r="L47" s="694"/>
      <c r="M47" s="694"/>
      <c r="N47" s="694"/>
      <c r="O47" s="694"/>
      <c r="P47" s="694"/>
      <c r="Q47" s="700"/>
      <c r="R47" s="701">
        <f t="shared" si="2"/>
        <v>0</v>
      </c>
    </row>
    <row r="48" spans="2:18" ht="16.5" customHeight="1">
      <c r="B48" s="1344"/>
      <c r="C48" s="1345"/>
      <c r="D48" s="634">
        <f>IF(ISBLANK(科目一覧!C46),"",科目一覧!C46)</f>
        <v>866</v>
      </c>
      <c r="E48" s="480" t="str">
        <f>IF(ISBLANK(科目一覧!D46),"",科目一覧!D46)</f>
        <v>食料費</v>
      </c>
      <c r="F48" s="704"/>
      <c r="G48" s="704"/>
      <c r="H48" s="704"/>
      <c r="I48" s="704"/>
      <c r="J48" s="704"/>
      <c r="K48" s="704"/>
      <c r="L48" s="704"/>
      <c r="M48" s="704"/>
      <c r="N48" s="704"/>
      <c r="O48" s="704"/>
      <c r="P48" s="704"/>
      <c r="Q48" s="700"/>
      <c r="R48" s="701">
        <f t="shared" si="2"/>
        <v>0</v>
      </c>
    </row>
    <row r="49" spans="2:18" ht="16.5" customHeight="1">
      <c r="B49" s="1344"/>
      <c r="C49" s="1345"/>
      <c r="D49" s="634">
        <f>IF(ISBLANK(科目一覧!C47),"",科目一覧!C47)</f>
        <v>835</v>
      </c>
      <c r="E49" s="480" t="str">
        <f>IF(ISBLANK(科目一覧!D47),"",科目一覧!D47)</f>
        <v>退職金</v>
      </c>
      <c r="F49" s="704"/>
      <c r="G49" s="704"/>
      <c r="H49" s="704"/>
      <c r="I49" s="704"/>
      <c r="J49" s="704"/>
      <c r="K49" s="704"/>
      <c r="L49" s="704"/>
      <c r="M49" s="704"/>
      <c r="N49" s="704"/>
      <c r="O49" s="704"/>
      <c r="P49" s="704"/>
      <c r="Q49" s="700"/>
      <c r="R49" s="701">
        <f t="shared" si="2"/>
        <v>0</v>
      </c>
    </row>
    <row r="50" spans="2:18" ht="16.5" customHeight="1">
      <c r="B50" s="1344"/>
      <c r="C50" s="1345"/>
      <c r="D50" s="634" t="str">
        <f>IF(ISBLANK(科目一覧!C48),"",科目一覧!C48)</f>
        <v/>
      </c>
      <c r="E50" s="480" t="str">
        <f>IF(ISBLANK(科目一覧!D48),"",科目一覧!D48)</f>
        <v/>
      </c>
      <c r="F50" s="704"/>
      <c r="G50" s="704"/>
      <c r="H50" s="704"/>
      <c r="I50" s="704"/>
      <c r="J50" s="704"/>
      <c r="K50" s="704"/>
      <c r="L50" s="704"/>
      <c r="M50" s="704"/>
      <c r="N50" s="704"/>
      <c r="O50" s="704"/>
      <c r="P50" s="704"/>
      <c r="Q50" s="700"/>
      <c r="R50" s="701">
        <f t="shared" si="2"/>
        <v>0</v>
      </c>
    </row>
    <row r="51" spans="2:18" ht="16.5" customHeight="1" thickBot="1">
      <c r="B51" s="1344"/>
      <c r="C51" s="1345"/>
      <c r="D51" s="470">
        <f>IF(ISBLANK(科目一覧!C49),"",科目一覧!C49)</f>
        <v>869</v>
      </c>
      <c r="E51" s="481" t="str">
        <f>IF(ISBLANK(科目一覧!D49),"",科目一覧!D49)</f>
        <v>雑費</v>
      </c>
      <c r="F51" s="705"/>
      <c r="G51" s="705"/>
      <c r="H51" s="705"/>
      <c r="I51" s="705"/>
      <c r="J51" s="705"/>
      <c r="K51" s="705"/>
      <c r="L51" s="705"/>
      <c r="M51" s="705"/>
      <c r="N51" s="705"/>
      <c r="O51" s="705"/>
      <c r="P51" s="705"/>
      <c r="Q51" s="706"/>
      <c r="R51" s="707">
        <f t="shared" si="2"/>
        <v>0</v>
      </c>
    </row>
    <row r="52" spans="2:18" ht="16.5" customHeight="1" thickBot="1">
      <c r="B52" s="1346"/>
      <c r="C52" s="1347"/>
      <c r="D52" s="1334" t="s">
        <v>485</v>
      </c>
      <c r="E52" s="1335"/>
      <c r="F52" s="810"/>
      <c r="G52" s="810"/>
      <c r="H52" s="810"/>
      <c r="I52" s="810"/>
      <c r="J52" s="810"/>
      <c r="K52" s="810"/>
      <c r="L52" s="810"/>
      <c r="M52" s="810"/>
      <c r="N52" s="810"/>
      <c r="O52" s="810"/>
      <c r="P52" s="810"/>
      <c r="Q52" s="811"/>
      <c r="R52" s="708">
        <f t="shared" si="2"/>
        <v>0</v>
      </c>
    </row>
    <row r="53" spans="2:18" ht="16.5" customHeight="1" thickBot="1">
      <c r="B53" s="1324" t="s">
        <v>486</v>
      </c>
      <c r="C53" s="1325"/>
      <c r="D53" s="1325"/>
      <c r="E53" s="1325"/>
      <c r="F53" s="810"/>
      <c r="G53" s="810"/>
      <c r="H53" s="810"/>
      <c r="I53" s="810"/>
      <c r="J53" s="810"/>
      <c r="K53" s="810"/>
      <c r="L53" s="810"/>
      <c r="M53" s="810"/>
      <c r="N53" s="810"/>
      <c r="O53" s="810"/>
      <c r="P53" s="810"/>
      <c r="Q53" s="811"/>
      <c r="R53" s="708">
        <f t="shared" si="2"/>
        <v>0</v>
      </c>
    </row>
    <row r="54" spans="2:18" ht="16.5" customHeight="1">
      <c r="B54" s="1336" t="s">
        <v>447</v>
      </c>
      <c r="C54" s="1337"/>
      <c r="D54" s="469">
        <f>IF(ISBLANK(科目一覧!C50),"",科目一覧!C50)</f>
        <v>911</v>
      </c>
      <c r="E54" s="478" t="str">
        <f>IF(ISBLANK(科目一覧!D50),"",科目一覧!D50)</f>
        <v>受取利息</v>
      </c>
      <c r="F54" s="812"/>
      <c r="G54" s="812"/>
      <c r="H54" s="812"/>
      <c r="I54" s="812"/>
      <c r="J54" s="812"/>
      <c r="K54" s="812"/>
      <c r="L54" s="812"/>
      <c r="M54" s="812"/>
      <c r="N54" s="812"/>
      <c r="O54" s="812"/>
      <c r="P54" s="812"/>
      <c r="Q54" s="813"/>
      <c r="R54" s="695">
        <f t="shared" si="2"/>
        <v>0</v>
      </c>
    </row>
    <row r="55" spans="2:18" ht="16.5" customHeight="1">
      <c r="B55" s="1338"/>
      <c r="C55" s="1339"/>
      <c r="D55" s="465">
        <f>IF(ISBLANK(科目一覧!C51),"",科目一覧!C51)</f>
        <v>912</v>
      </c>
      <c r="E55" s="471" t="str">
        <f>IF(ISBLANK(科目一覧!D51),"",科目一覧!D51)</f>
        <v>受取配当金</v>
      </c>
      <c r="F55" s="814"/>
      <c r="G55" s="814"/>
      <c r="H55" s="814"/>
      <c r="I55" s="814"/>
      <c r="J55" s="814"/>
      <c r="K55" s="814"/>
      <c r="L55" s="814"/>
      <c r="M55" s="814"/>
      <c r="N55" s="814"/>
      <c r="O55" s="814"/>
      <c r="P55" s="814"/>
      <c r="Q55" s="815"/>
      <c r="R55" s="701">
        <f t="shared" si="2"/>
        <v>0</v>
      </c>
    </row>
    <row r="56" spans="2:18" ht="16.5" customHeight="1">
      <c r="B56" s="1338"/>
      <c r="C56" s="1339"/>
      <c r="D56" s="634" t="str">
        <f>IF(ISBLANK(科目一覧!C52),"",科目一覧!C52)</f>
        <v/>
      </c>
      <c r="E56" s="471" t="str">
        <f>IF(ISBLANK(科目一覧!D52),"",科目一覧!D52)</f>
        <v/>
      </c>
      <c r="F56" s="814"/>
      <c r="G56" s="814"/>
      <c r="H56" s="814"/>
      <c r="I56" s="814"/>
      <c r="J56" s="814"/>
      <c r="K56" s="814"/>
      <c r="L56" s="814"/>
      <c r="M56" s="814"/>
      <c r="N56" s="814"/>
      <c r="O56" s="814"/>
      <c r="P56" s="814"/>
      <c r="Q56" s="815"/>
      <c r="R56" s="701">
        <f t="shared" si="2"/>
        <v>0</v>
      </c>
    </row>
    <row r="57" spans="2:18" ht="16.5" customHeight="1" thickBot="1">
      <c r="B57" s="1338"/>
      <c r="C57" s="1339"/>
      <c r="D57" s="470">
        <f>IF(ISBLANK(科目一覧!C53),"",科目一覧!C53)</f>
        <v>914</v>
      </c>
      <c r="E57" s="472" t="str">
        <f>IF(ISBLANK(科目一覧!D53),"",科目一覧!D53)</f>
        <v>雑収入</v>
      </c>
      <c r="F57" s="816"/>
      <c r="G57" s="816"/>
      <c r="H57" s="816"/>
      <c r="I57" s="816"/>
      <c r="J57" s="816"/>
      <c r="K57" s="816"/>
      <c r="L57" s="816"/>
      <c r="M57" s="816"/>
      <c r="N57" s="816"/>
      <c r="O57" s="816"/>
      <c r="P57" s="816"/>
      <c r="Q57" s="817"/>
      <c r="R57" s="707">
        <f t="shared" si="2"/>
        <v>0</v>
      </c>
    </row>
    <row r="58" spans="2:18" ht="16.5" customHeight="1" thickBot="1">
      <c r="B58" s="1338"/>
      <c r="C58" s="1339"/>
      <c r="D58" s="1327" t="s">
        <v>489</v>
      </c>
      <c r="E58" s="1328"/>
      <c r="F58" s="810"/>
      <c r="G58" s="810"/>
      <c r="H58" s="810"/>
      <c r="I58" s="810"/>
      <c r="J58" s="810"/>
      <c r="K58" s="810"/>
      <c r="L58" s="810"/>
      <c r="M58" s="810"/>
      <c r="N58" s="810"/>
      <c r="O58" s="810"/>
      <c r="P58" s="810"/>
      <c r="Q58" s="811"/>
      <c r="R58" s="708">
        <f t="shared" si="2"/>
        <v>0</v>
      </c>
    </row>
    <row r="59" spans="2:18" ht="16.5" customHeight="1">
      <c r="B59" s="1338"/>
      <c r="C59" s="1339"/>
      <c r="D59" s="469">
        <f>IF(ISBLANK(科目一覧!C54),"",科目一覧!C54)</f>
        <v>921</v>
      </c>
      <c r="E59" s="658" t="str">
        <f>IF(ISBLANK(科目一覧!D54),"",科目一覧!D54)</f>
        <v>支払利息</v>
      </c>
      <c r="F59" s="812"/>
      <c r="G59" s="812"/>
      <c r="H59" s="812"/>
      <c r="I59" s="812"/>
      <c r="J59" s="812"/>
      <c r="K59" s="812"/>
      <c r="L59" s="812"/>
      <c r="M59" s="812"/>
      <c r="N59" s="812"/>
      <c r="O59" s="812"/>
      <c r="P59" s="812"/>
      <c r="Q59" s="813"/>
      <c r="R59" s="695">
        <f t="shared" si="2"/>
        <v>0</v>
      </c>
    </row>
    <row r="60" spans="2:18" ht="16.5" customHeight="1">
      <c r="B60" s="1338"/>
      <c r="C60" s="1339"/>
      <c r="D60" s="634" t="str">
        <f>IF(ISBLANK(科目一覧!C55),"",科目一覧!C55)</f>
        <v/>
      </c>
      <c r="E60" s="471" t="str">
        <f>IF(ISBLANK(科目一覧!D55),"",科目一覧!D55)</f>
        <v/>
      </c>
      <c r="F60" s="814"/>
      <c r="G60" s="814"/>
      <c r="H60" s="814"/>
      <c r="I60" s="814"/>
      <c r="J60" s="814"/>
      <c r="K60" s="814"/>
      <c r="L60" s="814"/>
      <c r="M60" s="814"/>
      <c r="N60" s="814"/>
      <c r="O60" s="814"/>
      <c r="P60" s="814"/>
      <c r="Q60" s="815"/>
      <c r="R60" s="701">
        <f t="shared" si="2"/>
        <v>0</v>
      </c>
    </row>
    <row r="61" spans="2:18" ht="16.5" customHeight="1" thickBot="1">
      <c r="B61" s="1338"/>
      <c r="C61" s="1339"/>
      <c r="D61" s="470">
        <f>IF(ISBLANK(科目一覧!C56),"",科目一覧!C56)</f>
        <v>924</v>
      </c>
      <c r="E61" s="472" t="str">
        <f>IF(ISBLANK(科目一覧!D56),"",科目一覧!D56)</f>
        <v>雑損失</v>
      </c>
      <c r="F61" s="816"/>
      <c r="G61" s="816"/>
      <c r="H61" s="816"/>
      <c r="I61" s="816"/>
      <c r="J61" s="816"/>
      <c r="K61" s="816"/>
      <c r="L61" s="816"/>
      <c r="M61" s="816"/>
      <c r="N61" s="816"/>
      <c r="O61" s="816"/>
      <c r="P61" s="816"/>
      <c r="Q61" s="817"/>
      <c r="R61" s="707">
        <f t="shared" si="2"/>
        <v>0</v>
      </c>
    </row>
    <row r="62" spans="2:18" ht="16.5" customHeight="1" thickBot="1">
      <c r="B62" s="1340"/>
      <c r="C62" s="1341"/>
      <c r="D62" s="1327" t="s">
        <v>490</v>
      </c>
      <c r="E62" s="1328"/>
      <c r="F62" s="810"/>
      <c r="G62" s="810"/>
      <c r="H62" s="810"/>
      <c r="I62" s="810"/>
      <c r="J62" s="810"/>
      <c r="K62" s="810"/>
      <c r="L62" s="810"/>
      <c r="M62" s="810"/>
      <c r="N62" s="810"/>
      <c r="O62" s="810"/>
      <c r="P62" s="810"/>
      <c r="Q62" s="811"/>
      <c r="R62" s="708">
        <f t="shared" si="2"/>
        <v>0</v>
      </c>
    </row>
    <row r="63" spans="2:18" ht="16.5" customHeight="1" thickBot="1">
      <c r="B63" s="1324" t="s">
        <v>491</v>
      </c>
      <c r="C63" s="1325"/>
      <c r="D63" s="1325"/>
      <c r="E63" s="1325"/>
      <c r="F63" s="810"/>
      <c r="G63" s="810"/>
      <c r="H63" s="810"/>
      <c r="I63" s="810"/>
      <c r="J63" s="810"/>
      <c r="K63" s="810"/>
      <c r="L63" s="810"/>
      <c r="M63" s="810"/>
      <c r="N63" s="810"/>
      <c r="O63" s="810"/>
      <c r="P63" s="810"/>
      <c r="Q63" s="811"/>
      <c r="R63" s="708">
        <f t="shared" si="2"/>
        <v>0</v>
      </c>
    </row>
    <row r="64" spans="2:18" ht="15" customHeight="1">
      <c r="B64" s="1336" t="s">
        <v>448</v>
      </c>
      <c r="C64" s="1358"/>
      <c r="D64" s="468">
        <f>IF(ISBLANK(科目一覧!C57),"",科目一覧!C57)</f>
        <v>931</v>
      </c>
      <c r="E64" s="953" t="str">
        <f>IF(ISBLANK(科目一覧!D57),"",科目一覧!D57)</f>
        <v>固定資産売却益</v>
      </c>
      <c r="F64" s="812"/>
      <c r="G64" s="812"/>
      <c r="H64" s="812"/>
      <c r="I64" s="812"/>
      <c r="J64" s="812"/>
      <c r="K64" s="812"/>
      <c r="L64" s="812"/>
      <c r="M64" s="812"/>
      <c r="N64" s="812"/>
      <c r="O64" s="812"/>
      <c r="P64" s="812"/>
      <c r="Q64" s="813"/>
      <c r="R64" s="695">
        <f t="shared" si="2"/>
        <v>0</v>
      </c>
    </row>
    <row r="65" spans="2:18" ht="15" customHeight="1" thickBot="1">
      <c r="B65" s="1338"/>
      <c r="C65" s="1359"/>
      <c r="D65" s="635">
        <f>IF(ISBLANK(科目一覧!C58),"",科目一覧!C58)</f>
        <v>933</v>
      </c>
      <c r="E65" s="954" t="str">
        <f>IF(ISBLANK(科目一覧!D58),"",科目一覧!D58)</f>
        <v>退給引当金戻入益</v>
      </c>
      <c r="F65" s="816"/>
      <c r="G65" s="816"/>
      <c r="H65" s="816"/>
      <c r="I65" s="816"/>
      <c r="J65" s="816"/>
      <c r="K65" s="816"/>
      <c r="L65" s="816"/>
      <c r="M65" s="816"/>
      <c r="N65" s="816"/>
      <c r="O65" s="816"/>
      <c r="P65" s="816"/>
      <c r="Q65" s="817"/>
      <c r="R65" s="707">
        <f t="shared" si="2"/>
        <v>0</v>
      </c>
    </row>
    <row r="66" spans="2:18" ht="16.5" customHeight="1" thickBot="1">
      <c r="B66" s="1338"/>
      <c r="C66" s="1359"/>
      <c r="D66" s="1327" t="s">
        <v>487</v>
      </c>
      <c r="E66" s="1328"/>
      <c r="F66" s="810"/>
      <c r="G66" s="810"/>
      <c r="H66" s="810"/>
      <c r="I66" s="810"/>
      <c r="J66" s="810"/>
      <c r="K66" s="810"/>
      <c r="L66" s="810"/>
      <c r="M66" s="810"/>
      <c r="N66" s="810"/>
      <c r="O66" s="810"/>
      <c r="P66" s="810"/>
      <c r="Q66" s="811"/>
      <c r="R66" s="708">
        <f t="shared" si="2"/>
        <v>0</v>
      </c>
    </row>
    <row r="67" spans="2:18" ht="15" customHeight="1">
      <c r="B67" s="1338"/>
      <c r="C67" s="1359"/>
      <c r="D67" s="468">
        <f>IF(ISBLANK(科目一覧!C59),"",科目一覧!C59)</f>
        <v>941</v>
      </c>
      <c r="E67" s="953" t="str">
        <f>IF(ISBLANK(科目一覧!D59),"",科目一覧!D59)</f>
        <v>固定資産売却損</v>
      </c>
      <c r="F67" s="812"/>
      <c r="G67" s="812"/>
      <c r="H67" s="812"/>
      <c r="I67" s="812"/>
      <c r="J67" s="812"/>
      <c r="K67" s="812"/>
      <c r="L67" s="812"/>
      <c r="M67" s="812"/>
      <c r="N67" s="812"/>
      <c r="O67" s="812"/>
      <c r="P67" s="812"/>
      <c r="Q67" s="813"/>
      <c r="R67" s="695">
        <f t="shared" si="2"/>
        <v>0</v>
      </c>
    </row>
    <row r="68" spans="2:18" ht="15" customHeight="1" thickBot="1">
      <c r="B68" s="1338"/>
      <c r="C68" s="1359"/>
      <c r="D68" s="635" t="str">
        <f>IF(ISBLANK(科目一覧!C60),"",科目一覧!C60)</f>
        <v/>
      </c>
      <c r="E68" s="954" t="str">
        <f>IF(ISBLANK(科目一覧!D60),"",科目一覧!D60)</f>
        <v/>
      </c>
      <c r="F68" s="816"/>
      <c r="G68" s="816"/>
      <c r="H68" s="816"/>
      <c r="I68" s="816"/>
      <c r="J68" s="816"/>
      <c r="K68" s="816"/>
      <c r="L68" s="816"/>
      <c r="M68" s="816"/>
      <c r="N68" s="816"/>
      <c r="O68" s="816"/>
      <c r="P68" s="816"/>
      <c r="Q68" s="817"/>
      <c r="R68" s="707">
        <f t="shared" si="2"/>
        <v>0</v>
      </c>
    </row>
    <row r="69" spans="2:18" ht="16.5" customHeight="1" thickBot="1">
      <c r="B69" s="1338"/>
      <c r="C69" s="1359"/>
      <c r="D69" s="1327" t="s">
        <v>488</v>
      </c>
      <c r="E69" s="1328"/>
      <c r="F69" s="810"/>
      <c r="G69" s="810"/>
      <c r="H69" s="810"/>
      <c r="I69" s="810"/>
      <c r="J69" s="810"/>
      <c r="K69" s="810"/>
      <c r="L69" s="810"/>
      <c r="M69" s="810"/>
      <c r="N69" s="810"/>
      <c r="O69" s="810"/>
      <c r="P69" s="810"/>
      <c r="Q69" s="811"/>
      <c r="R69" s="708">
        <f t="shared" si="2"/>
        <v>0</v>
      </c>
    </row>
    <row r="70" spans="2:18" ht="16.5" customHeight="1" thickBot="1">
      <c r="B70" s="1324" t="s">
        <v>492</v>
      </c>
      <c r="C70" s="1325"/>
      <c r="D70" s="1325"/>
      <c r="E70" s="1325"/>
      <c r="F70" s="810"/>
      <c r="G70" s="810"/>
      <c r="H70" s="810"/>
      <c r="I70" s="810"/>
      <c r="J70" s="810"/>
      <c r="K70" s="810"/>
      <c r="L70" s="810"/>
      <c r="M70" s="810"/>
      <c r="N70" s="810"/>
      <c r="O70" s="810"/>
      <c r="P70" s="810"/>
      <c r="Q70" s="811"/>
      <c r="R70" s="708">
        <f t="shared" si="2"/>
        <v>0</v>
      </c>
    </row>
    <row r="71" spans="2:18" ht="16.5" customHeight="1" thickBot="1">
      <c r="B71" s="1324" t="s">
        <v>408</v>
      </c>
      <c r="C71" s="1325"/>
      <c r="D71" s="1325"/>
      <c r="E71" s="1325"/>
      <c r="F71" s="810"/>
      <c r="G71" s="810"/>
      <c r="H71" s="810"/>
      <c r="I71" s="810"/>
      <c r="J71" s="810"/>
      <c r="K71" s="810"/>
      <c r="L71" s="810"/>
      <c r="M71" s="810"/>
      <c r="N71" s="810"/>
      <c r="O71" s="810"/>
      <c r="P71" s="810"/>
      <c r="Q71" s="811"/>
      <c r="R71" s="708">
        <f t="shared" si="2"/>
        <v>0</v>
      </c>
    </row>
    <row r="72" spans="2:18" ht="16.5" customHeight="1" thickBot="1">
      <c r="B72" s="1324" t="s">
        <v>565</v>
      </c>
      <c r="C72" s="1325"/>
      <c r="D72" s="1325"/>
      <c r="E72" s="1325"/>
      <c r="F72" s="810"/>
      <c r="G72" s="810"/>
      <c r="H72" s="810"/>
      <c r="I72" s="810"/>
      <c r="J72" s="810"/>
      <c r="K72" s="810"/>
      <c r="L72" s="810"/>
      <c r="M72" s="810"/>
      <c r="N72" s="810"/>
      <c r="O72" s="810"/>
      <c r="P72" s="810"/>
      <c r="Q72" s="811"/>
      <c r="R72" s="708">
        <f t="shared" si="2"/>
        <v>0</v>
      </c>
    </row>
    <row r="73" spans="2:18" ht="7.5" customHeight="1">
      <c r="B73" s="112"/>
      <c r="C73" s="709"/>
      <c r="D73" s="709"/>
      <c r="E73" s="115"/>
      <c r="F73" s="818"/>
      <c r="G73" s="818"/>
      <c r="H73" s="818"/>
      <c r="I73" s="818"/>
      <c r="J73" s="818"/>
      <c r="K73" s="818"/>
      <c r="L73" s="818"/>
      <c r="M73" s="818"/>
      <c r="N73" s="818"/>
      <c r="O73" s="818"/>
      <c r="P73" s="818"/>
      <c r="Q73" s="818"/>
      <c r="R73" s="818"/>
    </row>
    <row r="74" spans="2:18" ht="18" customHeight="1">
      <c r="B74" s="112"/>
      <c r="C74" s="709"/>
      <c r="D74" s="709"/>
      <c r="E74" s="115"/>
      <c r="F74" s="818"/>
      <c r="G74" s="818"/>
      <c r="H74" s="818"/>
      <c r="I74" s="818"/>
      <c r="J74" s="818"/>
      <c r="K74" s="818"/>
      <c r="L74" s="818"/>
      <c r="M74" s="818"/>
      <c r="N74" s="818"/>
      <c r="O74" s="818"/>
      <c r="P74" s="818"/>
      <c r="Q74" s="818"/>
      <c r="R74" s="818"/>
    </row>
    <row r="75" spans="2:18" ht="21" customHeight="1">
      <c r="B75" s="1326" t="s">
        <v>683</v>
      </c>
      <c r="C75" s="1326"/>
      <c r="D75" s="1326"/>
      <c r="E75" s="1326"/>
      <c r="F75" s="979"/>
      <c r="G75" s="818"/>
      <c r="H75" s="818"/>
      <c r="I75" s="818"/>
      <c r="J75" s="818"/>
      <c r="K75" s="818"/>
      <c r="L75" s="818"/>
      <c r="M75" s="818"/>
      <c r="N75" s="818"/>
      <c r="O75" s="818"/>
      <c r="P75" s="818"/>
      <c r="Q75" s="818"/>
      <c r="R75" s="818"/>
    </row>
    <row r="76" spans="2:18" ht="6" customHeight="1">
      <c r="B76" s="112"/>
      <c r="C76" s="709"/>
      <c r="D76" s="709"/>
      <c r="E76" s="115"/>
      <c r="F76" s="818"/>
      <c r="G76" s="818"/>
      <c r="H76" s="818"/>
      <c r="I76" s="818"/>
      <c r="J76" s="818"/>
      <c r="K76" s="818"/>
      <c r="L76" s="818"/>
      <c r="M76" s="818"/>
      <c r="N76" s="818"/>
      <c r="O76" s="818"/>
      <c r="P76" s="818"/>
      <c r="Q76" s="818"/>
      <c r="R76" s="818"/>
    </row>
    <row r="77" spans="2:18" ht="18" customHeight="1" thickBot="1">
      <c r="B77" s="1130" t="s">
        <v>514</v>
      </c>
      <c r="C77" s="1352"/>
      <c r="D77" s="1352"/>
      <c r="E77" s="1131"/>
      <c r="F77" s="819" t="str">
        <f>F4</f>
        <v>1月</v>
      </c>
      <c r="G77" s="819" t="str">
        <f t="shared" ref="G77:Q77" si="3">G4</f>
        <v>2月</v>
      </c>
      <c r="H77" s="819" t="str">
        <f t="shared" si="3"/>
        <v>3月</v>
      </c>
      <c r="I77" s="819" t="str">
        <f t="shared" si="3"/>
        <v>4月</v>
      </c>
      <c r="J77" s="819" t="str">
        <f t="shared" si="3"/>
        <v>5月</v>
      </c>
      <c r="K77" s="819" t="str">
        <f t="shared" si="3"/>
        <v>6月</v>
      </c>
      <c r="L77" s="819" t="str">
        <f t="shared" si="3"/>
        <v>7月</v>
      </c>
      <c r="M77" s="819" t="str">
        <f t="shared" si="3"/>
        <v>8月</v>
      </c>
      <c r="N77" s="819" t="str">
        <f t="shared" si="3"/>
        <v>9月</v>
      </c>
      <c r="O77" s="819" t="str">
        <f t="shared" si="3"/>
        <v>10月</v>
      </c>
      <c r="P77" s="819" t="str">
        <f t="shared" si="3"/>
        <v>11月</v>
      </c>
      <c r="Q77" s="820" t="str">
        <f t="shared" si="3"/>
        <v>12月</v>
      </c>
      <c r="R77" s="821" t="s">
        <v>155</v>
      </c>
    </row>
    <row r="78" spans="2:18" ht="16.5" customHeight="1" thickTop="1">
      <c r="B78" s="1018" t="s">
        <v>195</v>
      </c>
      <c r="C78" s="1365" t="s">
        <v>496</v>
      </c>
      <c r="D78" s="399">
        <f>IF(ISBLANK(科目一覧!T7),"",科目一覧!T7)</f>
        <v>111</v>
      </c>
      <c r="E78" s="489" t="str">
        <f>IF(ISBLANK(科目一覧!U7),"",科目一覧!U7)</f>
        <v>現金</v>
      </c>
      <c r="F78" s="710" t="e">
        <f>#REF!-#REF!</f>
        <v>#REF!</v>
      </c>
      <c r="G78" s="710" t="e">
        <f>#REF!-#REF!</f>
        <v>#REF!</v>
      </c>
      <c r="H78" s="710" t="e">
        <f>#REF!-#REF!</f>
        <v>#REF!</v>
      </c>
      <c r="I78" s="710" t="e">
        <f>#REF!-#REF!</f>
        <v>#REF!</v>
      </c>
      <c r="J78" s="710" t="e">
        <f>#REF!-#REF!</f>
        <v>#REF!</v>
      </c>
      <c r="K78" s="710" t="e">
        <f>#REF!-#REF!</f>
        <v>#REF!</v>
      </c>
      <c r="L78" s="710">
        <f>'1月'!$F$111-'1月'!$G$111</f>
        <v>0</v>
      </c>
      <c r="M78" s="710" t="e">
        <f>#REF!-#REF!</f>
        <v>#REF!</v>
      </c>
      <c r="N78" s="710" t="e">
        <f>#REF!-#REF!</f>
        <v>#REF!</v>
      </c>
      <c r="O78" s="710" t="e">
        <f>#REF!-#REF!</f>
        <v>#REF!</v>
      </c>
      <c r="P78" s="710" t="e">
        <f>#REF!-#REF!</f>
        <v>#REF!</v>
      </c>
      <c r="Q78" s="711" t="e">
        <f>#REF!-#REF!</f>
        <v>#REF!</v>
      </c>
      <c r="R78" s="712" t="e">
        <f>SUM(F78:Q78)</f>
        <v>#REF!</v>
      </c>
    </row>
    <row r="79" spans="2:18" ht="16.5" customHeight="1">
      <c r="B79" s="1019"/>
      <c r="C79" s="1366"/>
      <c r="D79" s="209">
        <f>IF(ISBLANK(科目一覧!T8),"",科目一覧!T8)</f>
        <v>121</v>
      </c>
      <c r="E79" s="382" t="str">
        <f>IF(ISBLANK(科目一覧!U8),"",科目一覧!U8)</f>
        <v>当座預金</v>
      </c>
      <c r="F79" s="713" t="e">
        <f>#REF!-#REF!</f>
        <v>#REF!</v>
      </c>
      <c r="G79" s="713" t="e">
        <f>#REF!-#REF!</f>
        <v>#REF!</v>
      </c>
      <c r="H79" s="713" t="e">
        <f>#REF!-#REF!</f>
        <v>#REF!</v>
      </c>
      <c r="I79" s="713" t="e">
        <f>#REF!-#REF!</f>
        <v>#REF!</v>
      </c>
      <c r="J79" s="713" t="e">
        <f>#REF!-#REF!</f>
        <v>#REF!</v>
      </c>
      <c r="K79" s="713" t="e">
        <f>#REF!-#REF!</f>
        <v>#REF!</v>
      </c>
      <c r="L79" s="713">
        <f>'1月'!P111-'1月'!Q111</f>
        <v>0</v>
      </c>
      <c r="M79" s="713" t="e">
        <f>#REF!-#REF!</f>
        <v>#REF!</v>
      </c>
      <c r="N79" s="713" t="e">
        <f>#REF!-#REF!</f>
        <v>#REF!</v>
      </c>
      <c r="O79" s="713" t="e">
        <f>#REF!-#REF!</f>
        <v>#REF!</v>
      </c>
      <c r="P79" s="713" t="e">
        <f>#REF!-#REF!</f>
        <v>#REF!</v>
      </c>
      <c r="Q79" s="714" t="e">
        <f>#REF!-#REF!</f>
        <v>#REF!</v>
      </c>
      <c r="R79" s="715" t="e">
        <f>SUM(F79:Q79)</f>
        <v>#REF!</v>
      </c>
    </row>
    <row r="80" spans="2:18" ht="16.5" customHeight="1">
      <c r="B80" s="1019"/>
      <c r="C80" s="1366"/>
      <c r="D80" s="209">
        <f>IF(ISBLANK(科目一覧!T9),"",科目一覧!T9)</f>
        <v>131</v>
      </c>
      <c r="E80" s="382" t="str">
        <f>IF(ISBLANK(科目一覧!U9),"",科目一覧!U9)</f>
        <v>普通預金１</v>
      </c>
      <c r="F80" s="713" t="e">
        <f>#REF!-#REF!</f>
        <v>#REF!</v>
      </c>
      <c r="G80" s="713" t="e">
        <f>#REF!-#REF!</f>
        <v>#REF!</v>
      </c>
      <c r="H80" s="713" t="e">
        <f>#REF!-#REF!</f>
        <v>#REF!</v>
      </c>
      <c r="I80" s="713" t="e">
        <f>#REF!-#REF!</f>
        <v>#REF!</v>
      </c>
      <c r="J80" s="713" t="e">
        <f>#REF!-#REF!</f>
        <v>#REF!</v>
      </c>
      <c r="K80" s="713" t="e">
        <f>#REF!-#REF!</f>
        <v>#REF!</v>
      </c>
      <c r="L80" s="713">
        <f>'1月'!P55-'1月'!Q55</f>
        <v>0</v>
      </c>
      <c r="M80" s="713" t="e">
        <f>#REF!-#REF!</f>
        <v>#REF!</v>
      </c>
      <c r="N80" s="713" t="e">
        <f>#REF!-#REF!</f>
        <v>#REF!</v>
      </c>
      <c r="O80" s="713" t="e">
        <f>#REF!-#REF!</f>
        <v>#REF!</v>
      </c>
      <c r="P80" s="713" t="e">
        <f>#REF!-#REF!</f>
        <v>#REF!</v>
      </c>
      <c r="Q80" s="714" t="e">
        <f>#REF!-#REF!</f>
        <v>#REF!</v>
      </c>
      <c r="R80" s="715" t="e">
        <f>SUM(F80:Q80)</f>
        <v>#REF!</v>
      </c>
    </row>
    <row r="81" spans="2:18" ht="16.5" customHeight="1">
      <c r="B81" s="1019"/>
      <c r="C81" s="1366"/>
      <c r="D81" s="209">
        <f>IF(ISBLANK(科目一覧!T10),"",科目一覧!T10)</f>
        <v>132</v>
      </c>
      <c r="E81" s="382" t="str">
        <f>IF(ISBLANK(科目一覧!U10),"",科目一覧!U10)</f>
        <v>普通預金２</v>
      </c>
      <c r="F81" s="713" t="e">
        <f>#REF!-#REF!</f>
        <v>#REF!</v>
      </c>
      <c r="G81" s="713" t="e">
        <f>#REF!-#REF!</f>
        <v>#REF!</v>
      </c>
      <c r="H81" s="713" t="e">
        <f>#REF!-#REF!</f>
        <v>#REF!</v>
      </c>
      <c r="I81" s="713" t="e">
        <f>#REF!-#REF!</f>
        <v>#REF!</v>
      </c>
      <c r="J81" s="713" t="e">
        <f>#REF!-#REF!</f>
        <v>#REF!</v>
      </c>
      <c r="K81" s="713" t="e">
        <f>#REF!-#REF!</f>
        <v>#REF!</v>
      </c>
      <c r="L81" s="713">
        <f>'1月'!P82-'1月'!Q82</f>
        <v>0</v>
      </c>
      <c r="M81" s="713" t="e">
        <f>#REF!-#REF!</f>
        <v>#REF!</v>
      </c>
      <c r="N81" s="713" t="e">
        <f>#REF!-#REF!</f>
        <v>#REF!</v>
      </c>
      <c r="O81" s="713" t="e">
        <f>#REF!-#REF!</f>
        <v>#REF!</v>
      </c>
      <c r="P81" s="713" t="e">
        <f>#REF!-#REF!</f>
        <v>#REF!</v>
      </c>
      <c r="Q81" s="714" t="e">
        <f>#REF!-#REF!</f>
        <v>#REF!</v>
      </c>
      <c r="R81" s="715" t="e">
        <f t="shared" ref="R81" si="4">SUM(F81:Q81)</f>
        <v>#REF!</v>
      </c>
    </row>
    <row r="82" spans="2:18" ht="16.5" customHeight="1">
      <c r="B82" s="1019"/>
      <c r="C82" s="1366"/>
      <c r="D82" s="209">
        <f>IF(ISBLANK(科目一覧!T11),"",科目一覧!T11)</f>
        <v>151</v>
      </c>
      <c r="E82" s="382" t="str">
        <f>IF(ISBLANK(科目一覧!U11),"",科目一覧!U11)</f>
        <v>受取手形</v>
      </c>
      <c r="F82" s="713" t="e">
        <f>受手記入帳!#REF!-受手記入帳!#REF!</f>
        <v>#REF!</v>
      </c>
      <c r="G82" s="713" t="e">
        <f>受手記入帳!#REF!-受手記入帳!#REF!</f>
        <v>#REF!</v>
      </c>
      <c r="H82" s="713" t="e">
        <f>受手記入帳!#REF!-受手記入帳!#REF!</f>
        <v>#REF!</v>
      </c>
      <c r="I82" s="713" t="e">
        <f>受手記入帳!#REF!-受手記入帳!#REF!</f>
        <v>#REF!</v>
      </c>
      <c r="J82" s="713" t="e">
        <f>受手記入帳!#REF!-受手記入帳!#REF!</f>
        <v>#REF!</v>
      </c>
      <c r="K82" s="713" t="e">
        <f>受手記入帳!#REF!-受手記入帳!#REF!</f>
        <v>#REF!</v>
      </c>
      <c r="L82" s="713" t="e">
        <f>受手記入帳!#REF!-受手記入帳!#REF!</f>
        <v>#REF!</v>
      </c>
      <c r="M82" s="713" t="e">
        <f>受手記入帳!#REF!-受手記入帳!#REF!</f>
        <v>#REF!</v>
      </c>
      <c r="N82" s="713" t="e">
        <f>受手記入帳!#REF!-受手記入帳!#REF!</f>
        <v>#REF!</v>
      </c>
      <c r="O82" s="713" t="e">
        <f>受手記入帳!#REF!-受手記入帳!#REF!</f>
        <v>#REF!</v>
      </c>
      <c r="P82" s="713" t="e">
        <f>受手記入帳!#REF!-受手記入帳!#REF!</f>
        <v>#REF!</v>
      </c>
      <c r="Q82" s="714" t="e">
        <f>受手記入帳!#REF!-受手記入帳!#REF!</f>
        <v>#REF!</v>
      </c>
      <c r="R82" s="715" t="e">
        <f t="shared" ref="R82" si="5">SUM(F82:Q82)</f>
        <v>#REF!</v>
      </c>
    </row>
    <row r="83" spans="2:18" ht="16.5" customHeight="1">
      <c r="B83" s="1019"/>
      <c r="C83" s="1366"/>
      <c r="D83" s="209">
        <f>IF(ISBLANK(科目一覧!T12),"",科目一覧!T12)</f>
        <v>152</v>
      </c>
      <c r="E83" s="382" t="str">
        <f>IF(ISBLANK(科目一覧!U12),"",科目一覧!U12)</f>
        <v>売掛金</v>
      </c>
      <c r="F83" s="713" t="e">
        <f>売上帳!#REF!-売上帳!#REF!</f>
        <v>#REF!</v>
      </c>
      <c r="G83" s="713" t="e">
        <f>売上帳!#REF!-売上帳!#REF!</f>
        <v>#REF!</v>
      </c>
      <c r="H83" s="713" t="e">
        <f>売上帳!#REF!-売上帳!#REF!</f>
        <v>#REF!</v>
      </c>
      <c r="I83" s="713" t="e">
        <f>売上帳!#REF!-売上帳!#REF!</f>
        <v>#REF!</v>
      </c>
      <c r="J83" s="713" t="e">
        <f>売上帳!#REF!-売上帳!#REF!</f>
        <v>#REF!</v>
      </c>
      <c r="K83" s="713" t="e">
        <f>売上帳!#REF!-売上帳!#REF!</f>
        <v>#REF!</v>
      </c>
      <c r="L83" s="713" t="e">
        <f>売上帳!#REF!-売上帳!#REF!</f>
        <v>#REF!</v>
      </c>
      <c r="M83" s="713" t="e">
        <f>売上帳!#REF!-売上帳!#REF!</f>
        <v>#REF!</v>
      </c>
      <c r="N83" s="713" t="e">
        <f>売上帳!#REF!-売上帳!#REF!</f>
        <v>#REF!</v>
      </c>
      <c r="O83" s="713" t="e">
        <f>売上帳!#REF!-売上帳!#REF!</f>
        <v>#REF!</v>
      </c>
      <c r="P83" s="713" t="e">
        <f>売上帳!#REF!-売上帳!#REF!</f>
        <v>#REF!</v>
      </c>
      <c r="Q83" s="714" t="e">
        <f>売上帳!#REF!-売上帳!#REF!</f>
        <v>#REF!</v>
      </c>
      <c r="R83" s="715" t="e">
        <f>IF(SUM(F83:Q83)=売上帳!F215-売上帳!F212,SUM(F83:Q83)," エラー ")</f>
        <v>#REF!</v>
      </c>
    </row>
    <row r="84" spans="2:18" ht="16.5" customHeight="1">
      <c r="B84" s="1019"/>
      <c r="C84" s="1366"/>
      <c r="D84" s="636">
        <f>IF(ISBLANK(科目一覧!T13),"",科目一覧!T13)</f>
        <v>184</v>
      </c>
      <c r="E84" s="382" t="str">
        <f>IF(ISBLANK(科目一覧!U13),"",科目一覧!U13)</f>
        <v>前払費用</v>
      </c>
      <c r="F84" s="713" t="e">
        <f>IF($D84="","",SUMIF(#REF!,$D84,#REF!)-SUMIF(#REF!,$D84,#REF!)+SUMIF(#REF!,$D84,#REF!)-SUMIF(#REF!,$D84,#REF!)+SUMIF(#REF!,$D84,#REF!)-SUMIF(#REF!,$D84,#REF!))</f>
        <v>#REF!</v>
      </c>
      <c r="G84" s="713" t="e">
        <f>IF($D84="","",SUMIF(#REF!,$D84,#REF!)-SUMIF(#REF!,$D84,#REF!)+SUMIF(#REF!,$D84,#REF!)-SUMIF(#REF!,$D84,#REF!)+SUMIF(#REF!,$D84,#REF!)-SUMIF(#REF!,$D84,#REF!))</f>
        <v>#REF!</v>
      </c>
      <c r="H84" s="713" t="e">
        <f>IF($D84="","",SUMIF(#REF!,$D84,#REF!)-SUMIF(#REF!,$D84,#REF!)+SUMIF(#REF!,$D84,#REF!)-SUMIF(#REF!,$D84,#REF!)+SUMIF(#REF!,$D84,#REF!)-SUMIF(#REF!,$D84,#REF!))</f>
        <v>#REF!</v>
      </c>
      <c r="I84" s="713" t="e">
        <f>IF($D84="","",SUMIF(#REF!,$D84,#REF!)-SUMIF(#REF!,$D84,#REF!)+SUMIF(#REF!,$D84,#REF!)-SUMIF(#REF!,$D84,#REF!)+SUMIF(#REF!,$D84,#REF!)-SUMIF(#REF!,$D84,#REF!))</f>
        <v>#REF!</v>
      </c>
      <c r="J84" s="713" t="e">
        <f>IF($D84="","",SUMIF(#REF!,$D84,#REF!)-SUMIF(#REF!,$D84,#REF!)+SUMIF(#REF!,$D84,#REF!)-SUMIF(#REF!,$D84,#REF!)+SUMIF(#REF!,$D84,#REF!)-SUMIF(#REF!,$D84,#REF!))</f>
        <v>#REF!</v>
      </c>
      <c r="K84" s="713" t="e">
        <f>IF($D84="","",SUMIF(#REF!,$D84,#REF!)-SUMIF(#REF!,$D84,#REF!)+SUMIF(#REF!,$D84,#REF!)-SUMIF(#REF!,$D84,#REF!)+SUMIF(#REF!,$D84,#REF!)-SUMIF(#REF!,$D84,#REF!))</f>
        <v>#REF!</v>
      </c>
      <c r="L84" s="713">
        <f>IF($D84="","",SUMIF('1月'!$D$5:$D$109,$D84,'1月'!$G$5:$G$109)-SUMIF('1月'!$D$5:$D$109,$D84,'1月'!$F$5:$F$109)+SUMIF('1月'!$N$5:$N$53,$D84,'1月'!$Q$5:$Q$53)-SUMIF('1月'!$N$5:$N$53,$D84,'1月'!$P$5:$P$53)+SUMIF('1月'!$N$61:$N$109,$D84,'1月'!$Q$61:$Q$109)-SUMIF('1月'!$N$61:$N$109,$D84,'1月'!$P$61:$P$109))</f>
        <v>0</v>
      </c>
      <c r="M84" s="713" t="e">
        <f>IF($D84="","",SUMIF(#REF!,$D84,#REF!)-SUMIF(#REF!,$D84,#REF!)+SUMIF(#REF!,$D84,#REF!)-SUMIF(#REF!,$D84,#REF!)+SUMIF(#REF!,$D84,#REF!)-SUMIF(#REF!,$D84,#REF!))</f>
        <v>#REF!</v>
      </c>
      <c r="N84" s="713" t="e">
        <f>IF($D84="","",SUMIF(#REF!,$D84,#REF!)-SUMIF(#REF!,$D84,#REF!)+SUMIF(#REF!,$D84,#REF!)-SUMIF(#REF!,$D84,#REF!)+SUMIF(#REF!,$D84,#REF!)-SUMIF(#REF!,$D84,#REF!))</f>
        <v>#REF!</v>
      </c>
      <c r="O84" s="713" t="e">
        <f>IF($D84="","",SUMIF(#REF!,$D84,#REF!)-SUMIF(#REF!,$D84,#REF!)+SUMIF(#REF!,$D84,#REF!)-SUMIF(#REF!,$D84,#REF!)+SUMIF(#REF!,$D84,#REF!)-SUMIF(#REF!,$D84,#REF!))</f>
        <v>#REF!</v>
      </c>
      <c r="P84" s="713" t="e">
        <f>IF($D84="","",SUMIF(#REF!,$D84,#REF!)-SUMIF(#REF!,$D84,#REF!)+SUMIF(#REF!,$D84,#REF!)-SUMIF(#REF!,$D84,#REF!)+SUMIF(#REF!,$D84,#REF!)-SUMIF(#REF!,$D84,#REF!))</f>
        <v>#REF!</v>
      </c>
      <c r="Q84" s="714" t="e">
        <f>IF($D84="","",SUMIF(#REF!,$D84,#REF!)-SUMIF(#REF!,$D84,#REF!)+SUMIF(#REF!,$D84,#REF!)-SUMIF(#REF!,$D84,#REF!)+SUMIF(#REF!,$D84,#REF!)-SUMIF(#REF!,$D84,#REF!))</f>
        <v>#REF!</v>
      </c>
      <c r="R84" s="715" t="e">
        <f t="shared" ref="R84:R133" si="6">SUM(F84:Q84)</f>
        <v>#REF!</v>
      </c>
    </row>
    <row r="85" spans="2:18" ht="16.5" customHeight="1">
      <c r="B85" s="1019"/>
      <c r="C85" s="1366"/>
      <c r="D85" s="636">
        <f>IF(ISBLANK(科目一覧!T14),"",科目一覧!T14)</f>
        <v>185</v>
      </c>
      <c r="E85" s="382" t="str">
        <f>IF(ISBLANK(科目一覧!U14),"",科目一覧!U14)</f>
        <v>未収入金</v>
      </c>
      <c r="F85" s="713" t="e">
        <f>IF($D85="","",SUMIF(#REF!,$D85,#REF!)-SUMIF(#REF!,$D85,#REF!)+SUMIF(#REF!,$D85,#REF!)-SUMIF(#REF!,$D85,#REF!)+SUMIF(#REF!,$D85,#REF!)-SUMIF(#REF!,$D85,#REF!))</f>
        <v>#REF!</v>
      </c>
      <c r="G85" s="713" t="e">
        <f>IF($D85="","",SUMIF(#REF!,$D85,#REF!)-SUMIF(#REF!,$D85,#REF!)+SUMIF(#REF!,$D85,#REF!)-SUMIF(#REF!,$D85,#REF!)+SUMIF(#REF!,$D85,#REF!)-SUMIF(#REF!,$D85,#REF!))</f>
        <v>#REF!</v>
      </c>
      <c r="H85" s="713" t="e">
        <f>IF($D85="","",SUMIF(#REF!,$D85,#REF!)-SUMIF(#REF!,$D85,#REF!)+SUMIF(#REF!,$D85,#REF!)-SUMIF(#REF!,$D85,#REF!)+SUMIF(#REF!,$D85,#REF!)-SUMIF(#REF!,$D85,#REF!))</f>
        <v>#REF!</v>
      </c>
      <c r="I85" s="713" t="e">
        <f>IF($D85="","",SUMIF(#REF!,$D85,#REF!)-SUMIF(#REF!,$D85,#REF!)+SUMIF(#REF!,$D85,#REF!)-SUMIF(#REF!,$D85,#REF!)+SUMIF(#REF!,$D85,#REF!)-SUMIF(#REF!,$D85,#REF!))</f>
        <v>#REF!</v>
      </c>
      <c r="J85" s="713" t="e">
        <f>IF($D85="","",SUMIF(#REF!,$D85,#REF!)-SUMIF(#REF!,$D85,#REF!)+SUMIF(#REF!,$D85,#REF!)-SUMIF(#REF!,$D85,#REF!)+SUMIF(#REF!,$D85,#REF!)-SUMIF(#REF!,$D85,#REF!))</f>
        <v>#REF!</v>
      </c>
      <c r="K85" s="713" t="e">
        <f>IF($D85="","",SUMIF(#REF!,$D85,#REF!)-SUMIF(#REF!,$D85,#REF!)+SUMIF(#REF!,$D85,#REF!)-SUMIF(#REF!,$D85,#REF!)+SUMIF(#REF!,$D85,#REF!)-SUMIF(#REF!,$D85,#REF!))</f>
        <v>#REF!</v>
      </c>
      <c r="L85" s="713">
        <f>IF($D85="","",SUMIF('1月'!$D$5:$D$109,$D85,'1月'!$G$5:$G$109)-SUMIF('1月'!$D$5:$D$109,$D85,'1月'!$F$5:$F$109)+SUMIF('1月'!$N$5:$N$53,$D85,'1月'!$Q$5:$Q$53)-SUMIF('1月'!$N$5:$N$53,$D85,'1月'!$P$5:$P$53)+SUMIF('1月'!$N$61:$N$109,$D85,'1月'!$Q$61:$Q$109)-SUMIF('1月'!$N$61:$N$109,$D85,'1月'!$P$61:$P$109))</f>
        <v>0</v>
      </c>
      <c r="M85" s="713" t="e">
        <f>IF($D85="","",SUMIF(#REF!,$D85,#REF!)-SUMIF(#REF!,$D85,#REF!)+SUMIF(#REF!,$D85,#REF!)-SUMIF(#REF!,$D85,#REF!)+SUMIF(#REF!,$D85,#REF!)-SUMIF(#REF!,$D85,#REF!))</f>
        <v>#REF!</v>
      </c>
      <c r="N85" s="713" t="e">
        <f>IF($D85="","",SUMIF(#REF!,$D85,#REF!)-SUMIF(#REF!,$D85,#REF!)+SUMIF(#REF!,$D85,#REF!)-SUMIF(#REF!,$D85,#REF!)+SUMIF(#REF!,$D85,#REF!)-SUMIF(#REF!,$D85,#REF!))</f>
        <v>#REF!</v>
      </c>
      <c r="O85" s="713" t="e">
        <f>IF($D85="","",SUMIF(#REF!,$D85,#REF!)-SUMIF(#REF!,$D85,#REF!)+SUMIF(#REF!,$D85,#REF!)-SUMIF(#REF!,$D85,#REF!)+SUMIF(#REF!,$D85,#REF!)-SUMIF(#REF!,$D85,#REF!))</f>
        <v>#REF!</v>
      </c>
      <c r="P85" s="713" t="e">
        <f>IF($D85="","",SUMIF(#REF!,$D85,#REF!)-SUMIF(#REF!,$D85,#REF!)+SUMIF(#REF!,$D85,#REF!)-SUMIF(#REF!,$D85,#REF!)+SUMIF(#REF!,$D85,#REF!)-SUMIF(#REF!,$D85,#REF!))</f>
        <v>#REF!</v>
      </c>
      <c r="Q85" s="714" t="e">
        <f>IF($D85="","",SUMIF(#REF!,$D85,#REF!)-SUMIF(#REF!,$D85,#REF!)+SUMIF(#REF!,$D85,#REF!)-SUMIF(#REF!,$D85,#REF!)+SUMIF(#REF!,$D85,#REF!)-SUMIF(#REF!,$D85,#REF!))</f>
        <v>#REF!</v>
      </c>
      <c r="R85" s="715" t="e">
        <f t="shared" si="6"/>
        <v>#REF!</v>
      </c>
    </row>
    <row r="86" spans="2:18" ht="16.5" customHeight="1">
      <c r="B86" s="1019"/>
      <c r="C86" s="1366"/>
      <c r="D86" s="636">
        <f>IF(ISBLANK(科目一覧!T15),"",科目一覧!T15)</f>
        <v>191</v>
      </c>
      <c r="E86" s="382" t="str">
        <f>IF(ISBLANK(科目一覧!U15),"",科目一覧!U15)</f>
        <v>立替金</v>
      </c>
      <c r="F86" s="713" t="e">
        <f>IF($D86="","",SUMIF(#REF!,$D86,#REF!)-SUMIF(#REF!,$D86,#REF!)+SUMIF(#REF!,$D86,#REF!)-SUMIF(#REF!,$D86,#REF!)+SUMIF(#REF!,$D86,#REF!)-SUMIF(#REF!,$D86,#REF!))</f>
        <v>#REF!</v>
      </c>
      <c r="G86" s="713" t="e">
        <f>IF($D86="","",SUMIF(#REF!,$D86,#REF!)-SUMIF(#REF!,$D86,#REF!)+SUMIF(#REF!,$D86,#REF!)-SUMIF(#REF!,$D86,#REF!)+SUMIF(#REF!,$D86,#REF!)-SUMIF(#REF!,$D86,#REF!))</f>
        <v>#REF!</v>
      </c>
      <c r="H86" s="713" t="e">
        <f>IF($D86="","",SUMIF(#REF!,$D86,#REF!)-SUMIF(#REF!,$D86,#REF!)+SUMIF(#REF!,$D86,#REF!)-SUMIF(#REF!,$D86,#REF!)+SUMIF(#REF!,$D86,#REF!)-SUMIF(#REF!,$D86,#REF!))</f>
        <v>#REF!</v>
      </c>
      <c r="I86" s="713" t="e">
        <f>IF($D86="","",SUMIF(#REF!,$D86,#REF!)-SUMIF(#REF!,$D86,#REF!)+SUMIF(#REF!,$D86,#REF!)-SUMIF(#REF!,$D86,#REF!)+SUMIF(#REF!,$D86,#REF!)-SUMIF(#REF!,$D86,#REF!))</f>
        <v>#REF!</v>
      </c>
      <c r="J86" s="713" t="e">
        <f>IF($D86="","",SUMIF(#REF!,$D86,#REF!)-SUMIF(#REF!,$D86,#REF!)+SUMIF(#REF!,$D86,#REF!)-SUMIF(#REF!,$D86,#REF!)+SUMIF(#REF!,$D86,#REF!)-SUMIF(#REF!,$D86,#REF!))</f>
        <v>#REF!</v>
      </c>
      <c r="K86" s="713" t="e">
        <f>IF($D86="","",SUMIF(#REF!,$D86,#REF!)-SUMIF(#REF!,$D86,#REF!)+SUMIF(#REF!,$D86,#REF!)-SUMIF(#REF!,$D86,#REF!)+SUMIF(#REF!,$D86,#REF!)-SUMIF(#REF!,$D86,#REF!))</f>
        <v>#REF!</v>
      </c>
      <c r="L86" s="713">
        <f>IF($D86="","",SUMIF('1月'!$D$5:$D$109,$D86,'1月'!$G$5:$G$109)-SUMIF('1月'!$D$5:$D$109,$D86,'1月'!$F$5:$F$109)+SUMIF('1月'!$N$5:$N$53,$D86,'1月'!$Q$5:$Q$53)-SUMIF('1月'!$N$5:$N$53,$D86,'1月'!$P$5:$P$53)+SUMIF('1月'!$N$61:$N$109,$D86,'1月'!$Q$61:$Q$109)-SUMIF('1月'!$N$61:$N$109,$D86,'1月'!$P$61:$P$109))</f>
        <v>0</v>
      </c>
      <c r="M86" s="713" t="e">
        <f>IF($D86="","",SUMIF(#REF!,$D86,#REF!)-SUMIF(#REF!,$D86,#REF!)+SUMIF(#REF!,$D86,#REF!)-SUMIF(#REF!,$D86,#REF!)+SUMIF(#REF!,$D86,#REF!)-SUMIF(#REF!,$D86,#REF!))</f>
        <v>#REF!</v>
      </c>
      <c r="N86" s="713" t="e">
        <f>IF($D86="","",SUMIF(#REF!,$D86,#REF!)-SUMIF(#REF!,$D86,#REF!)+SUMIF(#REF!,$D86,#REF!)-SUMIF(#REF!,$D86,#REF!)+SUMIF(#REF!,$D86,#REF!)-SUMIF(#REF!,$D86,#REF!))</f>
        <v>#REF!</v>
      </c>
      <c r="O86" s="713" t="e">
        <f>IF($D86="","",SUMIF(#REF!,$D86,#REF!)-SUMIF(#REF!,$D86,#REF!)+SUMIF(#REF!,$D86,#REF!)-SUMIF(#REF!,$D86,#REF!)+SUMIF(#REF!,$D86,#REF!)-SUMIF(#REF!,$D86,#REF!))</f>
        <v>#REF!</v>
      </c>
      <c r="P86" s="713" t="e">
        <f>IF($D86="","",SUMIF(#REF!,$D86,#REF!)-SUMIF(#REF!,$D86,#REF!)+SUMIF(#REF!,$D86,#REF!)-SUMIF(#REF!,$D86,#REF!)+SUMIF(#REF!,$D86,#REF!)-SUMIF(#REF!,$D86,#REF!))</f>
        <v>#REF!</v>
      </c>
      <c r="Q86" s="714" t="e">
        <f>IF($D86="","",SUMIF(#REF!,$D86,#REF!)-SUMIF(#REF!,$D86,#REF!)+SUMIF(#REF!,$D86,#REF!)-SUMIF(#REF!,$D86,#REF!)+SUMIF(#REF!,$D86,#REF!)-SUMIF(#REF!,$D86,#REF!))</f>
        <v>#REF!</v>
      </c>
      <c r="R86" s="715" t="e">
        <f t="shared" si="6"/>
        <v>#REF!</v>
      </c>
    </row>
    <row r="87" spans="2:18" ht="16.5" customHeight="1">
      <c r="B87" s="1019"/>
      <c r="C87" s="1366"/>
      <c r="D87" s="636" t="str">
        <f>IF(ISBLANK(科目一覧!T16),"",科目一覧!T16)</f>
        <v/>
      </c>
      <c r="E87" s="382" t="str">
        <f>IF(ISBLANK(科目一覧!U16),"",科目一覧!U16)</f>
        <v/>
      </c>
      <c r="F87" s="713" t="str">
        <f>IF($D87="","",SUMIF(#REF!,$D87,#REF!)-SUMIF(#REF!,$D87,#REF!)+SUMIF(#REF!,$D87,#REF!)-SUMIF(#REF!,$D87,#REF!)+SUMIF(#REF!,$D87,#REF!)-SUMIF(#REF!,$D87,#REF!))</f>
        <v/>
      </c>
      <c r="G87" s="713" t="str">
        <f>IF($D87="","",SUMIF(#REF!,$D87,#REF!)-SUMIF(#REF!,$D87,#REF!)+SUMIF(#REF!,$D87,#REF!)-SUMIF(#REF!,$D87,#REF!)+SUMIF(#REF!,$D87,#REF!)-SUMIF(#REF!,$D87,#REF!))</f>
        <v/>
      </c>
      <c r="H87" s="713" t="str">
        <f>IF($D87="","",SUMIF(#REF!,$D87,#REF!)-SUMIF(#REF!,$D87,#REF!)+SUMIF(#REF!,$D87,#REF!)-SUMIF(#REF!,$D87,#REF!)+SUMIF(#REF!,$D87,#REF!)-SUMIF(#REF!,$D87,#REF!))</f>
        <v/>
      </c>
      <c r="I87" s="713" t="str">
        <f>IF($D87="","",SUMIF(#REF!,$D87,#REF!)-SUMIF(#REF!,$D87,#REF!)+SUMIF(#REF!,$D87,#REF!)-SUMIF(#REF!,$D87,#REF!)+SUMIF(#REF!,$D87,#REF!)-SUMIF(#REF!,$D87,#REF!))</f>
        <v/>
      </c>
      <c r="J87" s="713" t="str">
        <f>IF($D87="","",SUMIF(#REF!,$D87,#REF!)-SUMIF(#REF!,$D87,#REF!)+SUMIF(#REF!,$D87,#REF!)-SUMIF(#REF!,$D87,#REF!)+SUMIF(#REF!,$D87,#REF!)-SUMIF(#REF!,$D87,#REF!))</f>
        <v/>
      </c>
      <c r="K87" s="713" t="str">
        <f>IF($D87="","",SUMIF(#REF!,$D87,#REF!)-SUMIF(#REF!,$D87,#REF!)+SUMIF(#REF!,$D87,#REF!)-SUMIF(#REF!,$D87,#REF!)+SUMIF(#REF!,$D87,#REF!)-SUMIF(#REF!,$D87,#REF!))</f>
        <v/>
      </c>
      <c r="L87" s="713" t="str">
        <f>IF($D87="","",SUMIF('1月'!$D$5:$D$109,$D87,'1月'!$G$5:$G$109)-SUMIF('1月'!$D$5:$D$109,$D87,'1月'!$F$5:$F$109)+SUMIF('1月'!$N$5:$N$53,$D87,'1月'!$Q$5:$Q$53)-SUMIF('1月'!$N$5:$N$53,$D87,'1月'!$P$5:$P$53)+SUMIF('1月'!$N$61:$N$109,$D87,'1月'!$Q$61:$Q$109)-SUMIF('1月'!$N$61:$N$109,$D87,'1月'!$P$61:$P$109))</f>
        <v/>
      </c>
      <c r="M87" s="713" t="str">
        <f>IF($D87="","",SUMIF(#REF!,$D87,#REF!)-SUMIF(#REF!,$D87,#REF!)+SUMIF(#REF!,$D87,#REF!)-SUMIF(#REF!,$D87,#REF!)+SUMIF(#REF!,$D87,#REF!)-SUMIF(#REF!,$D87,#REF!))</f>
        <v/>
      </c>
      <c r="N87" s="713" t="str">
        <f>IF($D87="","",SUMIF(#REF!,$D87,#REF!)-SUMIF(#REF!,$D87,#REF!)+SUMIF(#REF!,$D87,#REF!)-SUMIF(#REF!,$D87,#REF!)+SUMIF(#REF!,$D87,#REF!)-SUMIF(#REF!,$D87,#REF!))</f>
        <v/>
      </c>
      <c r="O87" s="713" t="str">
        <f>IF($D87="","",SUMIF(#REF!,$D87,#REF!)-SUMIF(#REF!,$D87,#REF!)+SUMIF(#REF!,$D87,#REF!)-SUMIF(#REF!,$D87,#REF!)+SUMIF(#REF!,$D87,#REF!)-SUMIF(#REF!,$D87,#REF!))</f>
        <v/>
      </c>
      <c r="P87" s="713" t="str">
        <f>IF($D87="","",SUMIF(#REF!,$D87,#REF!)-SUMIF(#REF!,$D87,#REF!)+SUMIF(#REF!,$D87,#REF!)-SUMIF(#REF!,$D87,#REF!)+SUMIF(#REF!,$D87,#REF!)-SUMIF(#REF!,$D87,#REF!))</f>
        <v/>
      </c>
      <c r="Q87" s="714" t="str">
        <f>IF($D87="","",SUMIF(#REF!,$D87,#REF!)-SUMIF(#REF!,$D87,#REF!)+SUMIF(#REF!,$D87,#REF!)-SUMIF(#REF!,$D87,#REF!)+SUMIF(#REF!,$D87,#REF!)-SUMIF(#REF!,$D87,#REF!))</f>
        <v/>
      </c>
      <c r="R87" s="715">
        <f t="shared" si="6"/>
        <v>0</v>
      </c>
    </row>
    <row r="88" spans="2:18" ht="16.5" customHeight="1">
      <c r="B88" s="1019"/>
      <c r="C88" s="1366"/>
      <c r="D88" s="636" t="str">
        <f>IF(ISBLANK(科目一覧!T17),"",科目一覧!T17)</f>
        <v/>
      </c>
      <c r="E88" s="382" t="str">
        <f>IF(ISBLANK(科目一覧!U17),"",科目一覧!U17)</f>
        <v/>
      </c>
      <c r="F88" s="713" t="str">
        <f>IF($D88="","",SUMIF(#REF!,$D88,#REF!)-SUMIF(#REF!,$D88,#REF!)+SUMIF(#REF!,$D88,#REF!)-SUMIF(#REF!,$D88,#REF!)+SUMIF(#REF!,$D88,#REF!)-SUMIF(#REF!,$D88,#REF!))</f>
        <v/>
      </c>
      <c r="G88" s="713" t="str">
        <f>IF($D88="","",SUMIF(#REF!,$D88,#REF!)-SUMIF(#REF!,$D88,#REF!)+SUMIF(#REF!,$D88,#REF!)-SUMIF(#REF!,$D88,#REF!)+SUMIF(#REF!,$D88,#REF!)-SUMIF(#REF!,$D88,#REF!))</f>
        <v/>
      </c>
      <c r="H88" s="713" t="str">
        <f>IF($D88="","",SUMIF(#REF!,$D88,#REF!)-SUMIF(#REF!,$D88,#REF!)+SUMIF(#REF!,$D88,#REF!)-SUMIF(#REF!,$D88,#REF!)+SUMIF(#REF!,$D88,#REF!)-SUMIF(#REF!,$D88,#REF!))</f>
        <v/>
      </c>
      <c r="I88" s="713" t="str">
        <f>IF($D88="","",SUMIF(#REF!,$D88,#REF!)-SUMIF(#REF!,$D88,#REF!)+SUMIF(#REF!,$D88,#REF!)-SUMIF(#REF!,$D88,#REF!)+SUMIF(#REF!,$D88,#REF!)-SUMIF(#REF!,$D88,#REF!))</f>
        <v/>
      </c>
      <c r="J88" s="713" t="str">
        <f>IF($D88="","",SUMIF(#REF!,$D88,#REF!)-SUMIF(#REF!,$D88,#REF!)+SUMIF(#REF!,$D88,#REF!)-SUMIF(#REF!,$D88,#REF!)+SUMIF(#REF!,$D88,#REF!)-SUMIF(#REF!,$D88,#REF!))</f>
        <v/>
      </c>
      <c r="K88" s="713" t="str">
        <f>IF($D88="","",SUMIF(#REF!,$D88,#REF!)-SUMIF(#REF!,$D88,#REF!)+SUMIF(#REF!,$D88,#REF!)-SUMIF(#REF!,$D88,#REF!)+SUMIF(#REF!,$D88,#REF!)-SUMIF(#REF!,$D88,#REF!))</f>
        <v/>
      </c>
      <c r="L88" s="713" t="str">
        <f>IF($D88="","",SUMIF('1月'!$D$5:$D$109,$D88,'1月'!$G$5:$G$109)-SUMIF('1月'!$D$5:$D$109,$D88,'1月'!$F$5:$F$109)+SUMIF('1月'!$N$5:$N$53,$D88,'1月'!$Q$5:$Q$53)-SUMIF('1月'!$N$5:$N$53,$D88,'1月'!$P$5:$P$53)+SUMIF('1月'!$N$61:$N$109,$D88,'1月'!$Q$61:$Q$109)-SUMIF('1月'!$N$61:$N$109,$D88,'1月'!$P$61:$P$109))</f>
        <v/>
      </c>
      <c r="M88" s="713" t="str">
        <f>IF($D88="","",SUMIF(#REF!,$D88,#REF!)-SUMIF(#REF!,$D88,#REF!)+SUMIF(#REF!,$D88,#REF!)-SUMIF(#REF!,$D88,#REF!)+SUMIF(#REF!,$D88,#REF!)-SUMIF(#REF!,$D88,#REF!))</f>
        <v/>
      </c>
      <c r="N88" s="713" t="str">
        <f>IF($D88="","",SUMIF(#REF!,$D88,#REF!)-SUMIF(#REF!,$D88,#REF!)+SUMIF(#REF!,$D88,#REF!)-SUMIF(#REF!,$D88,#REF!)+SUMIF(#REF!,$D88,#REF!)-SUMIF(#REF!,$D88,#REF!))</f>
        <v/>
      </c>
      <c r="O88" s="713" t="str">
        <f>IF($D88="","",SUMIF(#REF!,$D88,#REF!)-SUMIF(#REF!,$D88,#REF!)+SUMIF(#REF!,$D88,#REF!)-SUMIF(#REF!,$D88,#REF!)+SUMIF(#REF!,$D88,#REF!)-SUMIF(#REF!,$D88,#REF!))</f>
        <v/>
      </c>
      <c r="P88" s="713" t="str">
        <f>IF($D88="","",SUMIF(#REF!,$D88,#REF!)-SUMIF(#REF!,$D88,#REF!)+SUMIF(#REF!,$D88,#REF!)-SUMIF(#REF!,$D88,#REF!)+SUMIF(#REF!,$D88,#REF!)-SUMIF(#REF!,$D88,#REF!))</f>
        <v/>
      </c>
      <c r="Q88" s="714" t="str">
        <f>IF($D88="","",SUMIF(#REF!,$D88,#REF!)-SUMIF(#REF!,$D88,#REF!)+SUMIF(#REF!,$D88,#REF!)-SUMIF(#REF!,$D88,#REF!)+SUMIF(#REF!,$D88,#REF!)-SUMIF(#REF!,$D88,#REF!))</f>
        <v/>
      </c>
      <c r="R88" s="715">
        <f t="shared" si="6"/>
        <v>0</v>
      </c>
    </row>
    <row r="89" spans="2:18" ht="16.5" customHeight="1">
      <c r="B89" s="1019"/>
      <c r="C89" s="1366"/>
      <c r="D89" s="636" t="str">
        <f>IF(ISBLANK(科目一覧!T18),"",科目一覧!T18)</f>
        <v/>
      </c>
      <c r="E89" s="382" t="str">
        <f>IF(ISBLANK(科目一覧!U18),"",科目一覧!U18)</f>
        <v/>
      </c>
      <c r="F89" s="713" t="str">
        <f>IF($D89="","",SUMIF(#REF!,$D89,#REF!)-SUMIF(#REF!,$D89,#REF!)+SUMIF(#REF!,$D89,#REF!)-SUMIF(#REF!,$D89,#REF!)+SUMIF(#REF!,$D89,#REF!)-SUMIF(#REF!,$D89,#REF!))</f>
        <v/>
      </c>
      <c r="G89" s="713" t="str">
        <f>IF($D89="","",SUMIF(#REF!,$D89,#REF!)-SUMIF(#REF!,$D89,#REF!)+SUMIF(#REF!,$D89,#REF!)-SUMIF(#REF!,$D89,#REF!)+SUMIF(#REF!,$D89,#REF!)-SUMIF(#REF!,$D89,#REF!))</f>
        <v/>
      </c>
      <c r="H89" s="713" t="str">
        <f>IF($D89="","",SUMIF(#REF!,$D89,#REF!)-SUMIF(#REF!,$D89,#REF!)+SUMIF(#REF!,$D89,#REF!)-SUMIF(#REF!,$D89,#REF!)+SUMIF(#REF!,$D89,#REF!)-SUMIF(#REF!,$D89,#REF!))</f>
        <v/>
      </c>
      <c r="I89" s="713" t="str">
        <f>IF($D89="","",SUMIF(#REF!,$D89,#REF!)-SUMIF(#REF!,$D89,#REF!)+SUMIF(#REF!,$D89,#REF!)-SUMIF(#REF!,$D89,#REF!)+SUMIF(#REF!,$D89,#REF!)-SUMIF(#REF!,$D89,#REF!))</f>
        <v/>
      </c>
      <c r="J89" s="713" t="str">
        <f>IF($D89="","",SUMIF(#REF!,$D89,#REF!)-SUMIF(#REF!,$D89,#REF!)+SUMIF(#REF!,$D89,#REF!)-SUMIF(#REF!,$D89,#REF!)+SUMIF(#REF!,$D89,#REF!)-SUMIF(#REF!,$D89,#REF!))</f>
        <v/>
      </c>
      <c r="K89" s="713" t="str">
        <f>IF($D89="","",SUMIF(#REF!,$D89,#REF!)-SUMIF(#REF!,$D89,#REF!)+SUMIF(#REF!,$D89,#REF!)-SUMIF(#REF!,$D89,#REF!)+SUMIF(#REF!,$D89,#REF!)-SUMIF(#REF!,$D89,#REF!))</f>
        <v/>
      </c>
      <c r="L89" s="713" t="str">
        <f>IF($D89="","",SUMIF('1月'!$D$5:$D$109,$D89,'1月'!$G$5:$G$109)-SUMIF('1月'!$D$5:$D$109,$D89,'1月'!$F$5:$F$109)+SUMIF('1月'!$N$5:$N$53,$D89,'1月'!$Q$5:$Q$53)-SUMIF('1月'!$N$5:$N$53,$D89,'1月'!$P$5:$P$53)+SUMIF('1月'!$N$61:$N$109,$D89,'1月'!$Q$61:$Q$109)-SUMIF('1月'!$N$61:$N$109,$D89,'1月'!$P$61:$P$109))</f>
        <v/>
      </c>
      <c r="M89" s="713" t="str">
        <f>IF($D89="","",SUMIF(#REF!,$D89,#REF!)-SUMIF(#REF!,$D89,#REF!)+SUMIF(#REF!,$D89,#REF!)-SUMIF(#REF!,$D89,#REF!)+SUMIF(#REF!,$D89,#REF!)-SUMIF(#REF!,$D89,#REF!))</f>
        <v/>
      </c>
      <c r="N89" s="713" t="str">
        <f>IF($D89="","",SUMIF(#REF!,$D89,#REF!)-SUMIF(#REF!,$D89,#REF!)+SUMIF(#REF!,$D89,#REF!)-SUMIF(#REF!,$D89,#REF!)+SUMIF(#REF!,$D89,#REF!)-SUMIF(#REF!,$D89,#REF!))</f>
        <v/>
      </c>
      <c r="O89" s="713" t="str">
        <f>IF($D89="","",SUMIF(#REF!,$D89,#REF!)-SUMIF(#REF!,$D89,#REF!)+SUMIF(#REF!,$D89,#REF!)-SUMIF(#REF!,$D89,#REF!)+SUMIF(#REF!,$D89,#REF!)-SUMIF(#REF!,$D89,#REF!))</f>
        <v/>
      </c>
      <c r="P89" s="713" t="str">
        <f>IF($D89="","",SUMIF(#REF!,$D89,#REF!)-SUMIF(#REF!,$D89,#REF!)+SUMIF(#REF!,$D89,#REF!)-SUMIF(#REF!,$D89,#REF!)+SUMIF(#REF!,$D89,#REF!)-SUMIF(#REF!,$D89,#REF!))</f>
        <v/>
      </c>
      <c r="Q89" s="714" t="str">
        <f>IF($D89="","",SUMIF(#REF!,$D89,#REF!)-SUMIF(#REF!,$D89,#REF!)+SUMIF(#REF!,$D89,#REF!)-SUMIF(#REF!,$D89,#REF!)+SUMIF(#REF!,$D89,#REF!)-SUMIF(#REF!,$D89,#REF!))</f>
        <v/>
      </c>
      <c r="R89" s="715">
        <f t="shared" si="6"/>
        <v>0</v>
      </c>
    </row>
    <row r="90" spans="2:18" ht="16.5" customHeight="1">
      <c r="B90" s="1019"/>
      <c r="C90" s="1366"/>
      <c r="D90" s="209">
        <f>IF(ISBLANK(科目一覧!T19),"",科目一覧!T19)</f>
        <v>171</v>
      </c>
      <c r="E90" s="382" t="str">
        <f>IF(ISBLANK(科目一覧!U19),"",科目一覧!U19)</f>
        <v>商品</v>
      </c>
      <c r="F90" s="713" t="e">
        <f>SUMIF(#REF!,$D90,#REF!)-SUMIF(#REF!,$D90,#REF!)+SUMIF(#REF!,$D90,#REF!)-SUMIF(#REF!,$D90,#REF!)+SUMIF(#REF!,$D90,#REF!)-SUMIF(#REF!,$D90,#REF!)</f>
        <v>#REF!</v>
      </c>
      <c r="G90" s="713" t="e">
        <f>SUMIF(#REF!,$D90,#REF!)-SUMIF(#REF!,$D90,#REF!)+SUMIF(#REF!,$D90,#REF!)-SUMIF(#REF!,$D90,#REF!)+SUMIF(#REF!,$D90,#REF!)-SUMIF(#REF!,$D90,#REF!)</f>
        <v>#REF!</v>
      </c>
      <c r="H90" s="713" t="e">
        <f>SUMIF(#REF!,$D90,#REF!)-SUMIF(#REF!,$D90,#REF!)+SUMIF(#REF!,$D90,#REF!)-SUMIF(#REF!,$D90,#REF!)+SUMIF(#REF!,$D90,#REF!)-SUMIF(#REF!,$D90,#REF!)</f>
        <v>#REF!</v>
      </c>
      <c r="I90" s="713" t="e">
        <f>SUMIF(#REF!,$D90,#REF!)-SUMIF(#REF!,$D90,#REF!)+SUMIF(#REF!,$D90,#REF!)-SUMIF(#REF!,$D90,#REF!)+SUMIF(#REF!,$D90,#REF!)-SUMIF(#REF!,$D90,#REF!)</f>
        <v>#REF!</v>
      </c>
      <c r="J90" s="713" t="e">
        <f>SUMIF(#REF!,$D90,#REF!)-SUMIF(#REF!,$D90,#REF!)+SUMIF(#REF!,$D90,#REF!)-SUMIF(#REF!,$D90,#REF!)+SUMIF(#REF!,$D90,#REF!)-SUMIF(#REF!,$D90,#REF!)</f>
        <v>#REF!</v>
      </c>
      <c r="K90" s="713" t="e">
        <f>SUMIF(#REF!,$D90,#REF!)-SUMIF(#REF!,$D90,#REF!)+SUMIF(#REF!,$D90,#REF!)-SUMIF(#REF!,$D90,#REF!)+SUMIF(#REF!,$D90,#REF!)-SUMIF(#REF!,$D90,#REF!)</f>
        <v>#REF!</v>
      </c>
      <c r="L90" s="713">
        <f>SUMIF('1月'!$D$5:$D$109,$D90,'1月'!$G$5:$G$109)-SUMIF('1月'!$D$5:$D$109,$D90,'1月'!$F$5:$F$109)+SUMIF('1月'!$N$5:$N$53,$D90,'1月'!$Q$5:$Q$53)-SUMIF('1月'!$N$5:$N$53,$D90,'1月'!$P$5:$P$53)+SUMIF('1月'!$N$61:$N$109,$D90,'1月'!$Q$61:$Q$109)-SUMIF('1月'!$N$61:$N$109,$D90,'1月'!$P$61:$P$109)</f>
        <v>0</v>
      </c>
      <c r="M90" s="713" t="e">
        <f>SUMIF(#REF!,$D90,#REF!)-SUMIF(#REF!,$D90,#REF!)+SUMIF(#REF!,$D90,#REF!)-SUMIF(#REF!,$D90,#REF!)+SUMIF(#REF!,$D90,#REF!)-SUMIF(#REF!,$D90,#REF!)</f>
        <v>#REF!</v>
      </c>
      <c r="N90" s="713" t="e">
        <f>SUMIF(#REF!,$D90,#REF!)-SUMIF(#REF!,$D90,#REF!)+SUMIF(#REF!,$D90,#REF!)-SUMIF(#REF!,$D90,#REF!)+SUMIF(#REF!,$D90,#REF!)-SUMIF(#REF!,$D90,#REF!)</f>
        <v>#REF!</v>
      </c>
      <c r="O90" s="713" t="e">
        <f>SUMIF(#REF!,$D90,#REF!)-SUMIF(#REF!,$D90,#REF!)+SUMIF(#REF!,$D90,#REF!)-SUMIF(#REF!,$D90,#REF!)+SUMIF(#REF!,$D90,#REF!)-SUMIF(#REF!,$D90,#REF!)</f>
        <v>#REF!</v>
      </c>
      <c r="P90" s="713" t="e">
        <f>IF($D90="","",SUMIF(#REF!,$D90,#REF!)-SUMIF(#REF!,$D90,#REF!)+SUMIF(#REF!,$D90,#REF!)-SUMIF(#REF!,$D90,#REF!)+SUMIF(#REF!,$D90,#REF!)-SUMIF(#REF!,$D90,#REF!))</f>
        <v>#REF!</v>
      </c>
      <c r="Q90" s="714" t="e">
        <f>IF($D90="","",SUMIF(#REF!,$D90,#REF!)-SUMIF(#REF!,$D90,#REF!)+SUMIF(#REF!,$D90,#REF!)-SUMIF(#REF!,$D90,#REF!)+SUMIF(#REF!,$D90,#REF!)-SUMIF(#REF!,$D90,#REF!))</f>
        <v>#REF!</v>
      </c>
      <c r="R90" s="721" t="e">
        <f t="shared" si="6"/>
        <v>#REF!</v>
      </c>
    </row>
    <row r="91" spans="2:18" ht="16.5" customHeight="1">
      <c r="B91" s="1019"/>
      <c r="C91" s="1367"/>
      <c r="D91" s="402">
        <f>IF(ISBLANK(科目一覧!T20),"",科目一覧!T20)</f>
        <v>174</v>
      </c>
      <c r="E91" s="499" t="str">
        <f>IF(ISBLANK(科目一覧!U20),"",科目一覧!U20)</f>
        <v>原材料</v>
      </c>
      <c r="F91" s="723" t="e">
        <f>SUMIF(#REF!,$D91,#REF!)-SUMIF(#REF!,$D91,#REF!)+SUMIF(#REF!,$D91,#REF!)-SUMIF(#REF!,$D91,#REF!)+SUMIF(#REF!,$D91,#REF!)-SUMIF(#REF!,$D91,#REF!)</f>
        <v>#REF!</v>
      </c>
      <c r="G91" s="723" t="e">
        <f>SUMIF(#REF!,$D91,#REF!)-SUMIF(#REF!,$D91,#REF!)+SUMIF(#REF!,$D91,#REF!)-SUMIF(#REF!,$D91,#REF!)+SUMIF(#REF!,$D91,#REF!)-SUMIF(#REF!,$D91,#REF!)</f>
        <v>#REF!</v>
      </c>
      <c r="H91" s="723" t="e">
        <f>SUMIF(#REF!,$D91,#REF!)-SUMIF(#REF!,$D91,#REF!)+SUMIF(#REF!,$D91,#REF!)-SUMIF(#REF!,$D91,#REF!)+SUMIF(#REF!,$D91,#REF!)-SUMIF(#REF!,$D91,#REF!)</f>
        <v>#REF!</v>
      </c>
      <c r="I91" s="723" t="e">
        <f>SUMIF(#REF!,$D91,#REF!)-SUMIF(#REF!,$D91,#REF!)+SUMIF(#REF!,$D91,#REF!)-SUMIF(#REF!,$D91,#REF!)+SUMIF(#REF!,$D91,#REF!)-SUMIF(#REF!,$D91,#REF!)</f>
        <v>#REF!</v>
      </c>
      <c r="J91" s="723" t="e">
        <f>SUMIF(#REF!,$D91,#REF!)-SUMIF(#REF!,$D91,#REF!)+SUMIF(#REF!,$D91,#REF!)-SUMIF(#REF!,$D91,#REF!)+SUMIF(#REF!,$D91,#REF!)-SUMIF(#REF!,$D91,#REF!)</f>
        <v>#REF!</v>
      </c>
      <c r="K91" s="723" t="e">
        <f>SUMIF(#REF!,$D91,#REF!)-SUMIF(#REF!,$D91,#REF!)+SUMIF(#REF!,$D91,#REF!)-SUMIF(#REF!,$D91,#REF!)+SUMIF(#REF!,$D91,#REF!)-SUMIF(#REF!,$D91,#REF!)</f>
        <v>#REF!</v>
      </c>
      <c r="L91" s="723">
        <f>SUMIF('1月'!$D$5:$D$109,$D91,'1月'!$G$5:$G$109)-SUMIF('1月'!$D$5:$D$109,$D91,'1月'!$F$5:$F$109)+SUMIF('1月'!$N$5:$N$53,$D91,'1月'!$Q$5:$Q$53)-SUMIF('1月'!$N$5:$N$53,$D91,'1月'!$P$5:$P$53)+SUMIF('1月'!$N$61:$N$109,$D91,'1月'!$Q$61:$Q$109)-SUMIF('1月'!$N$61:$N$109,$D91,'1月'!$P$61:$P$109)</f>
        <v>0</v>
      </c>
      <c r="M91" s="723" t="e">
        <f>SUMIF(#REF!,$D91,#REF!)-SUMIF(#REF!,$D91,#REF!)+SUMIF(#REF!,$D91,#REF!)-SUMIF(#REF!,$D91,#REF!)+SUMIF(#REF!,$D91,#REF!)-SUMIF(#REF!,$D91,#REF!)</f>
        <v>#REF!</v>
      </c>
      <c r="N91" s="723" t="e">
        <f>SUMIF(#REF!,$D91,#REF!)-SUMIF(#REF!,$D91,#REF!)+SUMIF(#REF!,$D91,#REF!)-SUMIF(#REF!,$D91,#REF!)+SUMIF(#REF!,$D91,#REF!)-SUMIF(#REF!,$D91,#REF!)</f>
        <v>#REF!</v>
      </c>
      <c r="O91" s="723" t="e">
        <f>SUMIF(#REF!,$D91,#REF!)-SUMIF(#REF!,$D91,#REF!)+SUMIF(#REF!,$D91,#REF!)-SUMIF(#REF!,$D91,#REF!)+SUMIF(#REF!,$D91,#REF!)-SUMIF(#REF!,$D91,#REF!)</f>
        <v>#REF!</v>
      </c>
      <c r="P91" s="723" t="e">
        <f>IF($D91="","",SUMIF(#REF!,$D91,#REF!)-SUMIF(#REF!,$D91,#REF!)+SUMIF(#REF!,$D91,#REF!)-SUMIF(#REF!,$D91,#REF!)+SUMIF(#REF!,$D91,#REF!)-SUMIF(#REF!,$D91,#REF!))</f>
        <v>#REF!</v>
      </c>
      <c r="Q91" s="724" t="e">
        <f>IF($D91="","",SUMIF(#REF!,$D91,#REF!)-SUMIF(#REF!,$D91,#REF!)+SUMIF(#REF!,$D91,#REF!)-SUMIF(#REF!,$D91,#REF!)+SUMIF(#REF!,$D91,#REF!)-SUMIF(#REF!,$D91,#REF!))</f>
        <v>#REF!</v>
      </c>
      <c r="R91" s="725" t="e">
        <f t="shared" si="6"/>
        <v>#REF!</v>
      </c>
    </row>
    <row r="92" spans="2:18" ht="16.5" customHeight="1">
      <c r="B92" s="1019"/>
      <c r="C92" s="1125" t="s">
        <v>454</v>
      </c>
      <c r="D92" s="404">
        <f>IF(ISBLANK(科目一覧!T21),"",科目一覧!T21)</f>
        <v>214</v>
      </c>
      <c r="E92" s="491" t="str">
        <f>IF(ISBLANK(科目一覧!U21),"",科目一覧!U21)</f>
        <v>機械装置</v>
      </c>
      <c r="F92" s="718" t="e">
        <f>SUMIF(#REF!,$D92,#REF!)-SUMIF(#REF!,$D92,#REF!)+SUMIF(#REF!,$D92,#REF!)-SUMIF(#REF!,$D92,#REF!)+SUMIF(#REF!,$D92,#REF!)-SUMIF(#REF!,$D92,#REF!)</f>
        <v>#REF!</v>
      </c>
      <c r="G92" s="718" t="e">
        <f>SUMIF(#REF!,$D92,#REF!)-SUMIF(#REF!,$D92,#REF!)+SUMIF(#REF!,$D92,#REF!)-SUMIF(#REF!,$D92,#REF!)+SUMIF(#REF!,$D92,#REF!)-SUMIF(#REF!,$D92,#REF!)</f>
        <v>#REF!</v>
      </c>
      <c r="H92" s="718" t="e">
        <f>SUMIF(#REF!,$D92,#REF!)-SUMIF(#REF!,$D92,#REF!)+SUMIF(#REF!,$D92,#REF!)-SUMIF(#REF!,$D92,#REF!)+SUMIF(#REF!,$D92,#REF!)-SUMIF(#REF!,$D92,#REF!)</f>
        <v>#REF!</v>
      </c>
      <c r="I92" s="718" t="e">
        <f>SUMIF(#REF!,$D92,#REF!)-SUMIF(#REF!,$D92,#REF!)+SUMIF(#REF!,$D92,#REF!)-SUMIF(#REF!,$D92,#REF!)+SUMIF(#REF!,$D92,#REF!)-SUMIF(#REF!,$D92,#REF!)</f>
        <v>#REF!</v>
      </c>
      <c r="J92" s="718" t="e">
        <f>SUMIF(#REF!,$D92,#REF!)-SUMIF(#REF!,$D92,#REF!)+SUMIF(#REF!,$D92,#REF!)-SUMIF(#REF!,$D92,#REF!)+SUMIF(#REF!,$D92,#REF!)-SUMIF(#REF!,$D92,#REF!)</f>
        <v>#REF!</v>
      </c>
      <c r="K92" s="718" t="e">
        <f>SUMIF(#REF!,$D92,#REF!)-SUMIF(#REF!,$D92,#REF!)+SUMIF(#REF!,$D92,#REF!)-SUMIF(#REF!,$D92,#REF!)+SUMIF(#REF!,$D92,#REF!)-SUMIF(#REF!,$D92,#REF!)</f>
        <v>#REF!</v>
      </c>
      <c r="L92" s="718">
        <f>SUMIF('1月'!$D$5:$D$109,$D92,'1月'!$G$5:$G$109)-SUMIF('1月'!$D$5:$D$109,$D92,'1月'!$F$5:$F$109)+SUMIF('1月'!$N$5:$N$53,$D92,'1月'!$Q$5:$Q$53)-SUMIF('1月'!$N$5:$N$53,$D92,'1月'!$P$5:$P$53)+SUMIF('1月'!$N$61:$N$109,$D92,'1月'!$Q$61:$Q$109)-SUMIF('1月'!$N$61:$N$109,$D92,'1月'!$P$61:$P$109)</f>
        <v>0</v>
      </c>
      <c r="M92" s="718" t="e">
        <f>SUMIF(#REF!,$D92,#REF!)-SUMIF(#REF!,$D92,#REF!)+SUMIF(#REF!,$D92,#REF!)-SUMIF(#REF!,$D92,#REF!)+SUMIF(#REF!,$D92,#REF!)-SUMIF(#REF!,$D92,#REF!)</f>
        <v>#REF!</v>
      </c>
      <c r="N92" s="718" t="e">
        <f>SUMIF(#REF!,$D92,#REF!)-SUMIF(#REF!,$D92,#REF!)+SUMIF(#REF!,$D92,#REF!)-SUMIF(#REF!,$D92,#REF!)+SUMIF(#REF!,$D92,#REF!)-SUMIF(#REF!,$D92,#REF!)</f>
        <v>#REF!</v>
      </c>
      <c r="O92" s="718" t="e">
        <f>SUMIF(#REF!,$D92,#REF!)-SUMIF(#REF!,$D92,#REF!)+SUMIF(#REF!,$D92,#REF!)-SUMIF(#REF!,$D92,#REF!)+SUMIF(#REF!,$D92,#REF!)-SUMIF(#REF!,$D92,#REF!)</f>
        <v>#REF!</v>
      </c>
      <c r="P92" s="718" t="e">
        <f>IF($D92="","",SUMIF(#REF!,$D92,#REF!)-SUMIF(#REF!,$D92,#REF!)+SUMIF(#REF!,$D92,#REF!)-SUMIF(#REF!,$D92,#REF!)+SUMIF(#REF!,$D92,#REF!)-SUMIF(#REF!,$D92,#REF!))</f>
        <v>#REF!</v>
      </c>
      <c r="Q92" s="719" t="e">
        <f>IF($D92="","",SUMIF(#REF!,$D92,#REF!)-SUMIF(#REF!,$D92,#REF!)+SUMIF(#REF!,$D92,#REF!)-SUMIF(#REF!,$D92,#REF!)+SUMIF(#REF!,$D92,#REF!)-SUMIF(#REF!,$D92,#REF!))</f>
        <v>#REF!</v>
      </c>
      <c r="R92" s="720" t="e">
        <f t="shared" si="6"/>
        <v>#REF!</v>
      </c>
    </row>
    <row r="93" spans="2:18" ht="16.5" customHeight="1">
      <c r="B93" s="1019"/>
      <c r="C93" s="1126"/>
      <c r="D93" s="209">
        <f>IF(ISBLANK(科目一覧!T22),"",科目一覧!T22)</f>
        <v>215</v>
      </c>
      <c r="E93" s="382" t="str">
        <f>IF(ISBLANK(科目一覧!U22),"",科目一覧!U22)</f>
        <v>車両運搬具</v>
      </c>
      <c r="F93" s="713" t="e">
        <f>IF($D93="","",SUMIF(#REF!,$D93,#REF!)-SUMIF(#REF!,$D93,#REF!)+SUMIF(#REF!,$D93,#REF!)-SUMIF(#REF!,$D93,#REF!)+SUMIF(#REF!,$D93,#REF!)-SUMIF(#REF!,$D93,#REF!))</f>
        <v>#REF!</v>
      </c>
      <c r="G93" s="713" t="e">
        <f>IF($D93="","",SUMIF(#REF!,$D93,#REF!)-SUMIF(#REF!,$D93,#REF!)+SUMIF(#REF!,$D93,#REF!)-SUMIF(#REF!,$D93,#REF!)+SUMIF(#REF!,$D93,#REF!)-SUMIF(#REF!,$D93,#REF!))</f>
        <v>#REF!</v>
      </c>
      <c r="H93" s="713" t="e">
        <f>IF($D93="","",SUMIF(#REF!,$D93,#REF!)-SUMIF(#REF!,$D93,#REF!)+SUMIF(#REF!,$D93,#REF!)-SUMIF(#REF!,$D93,#REF!)+SUMIF(#REF!,$D93,#REF!)-SUMIF(#REF!,$D93,#REF!))</f>
        <v>#REF!</v>
      </c>
      <c r="I93" s="713" t="e">
        <f>IF($D93="","",SUMIF(#REF!,$D93,#REF!)-SUMIF(#REF!,$D93,#REF!)+SUMIF(#REF!,$D93,#REF!)-SUMIF(#REF!,$D93,#REF!)+SUMIF(#REF!,$D93,#REF!)-SUMIF(#REF!,$D93,#REF!))</f>
        <v>#REF!</v>
      </c>
      <c r="J93" s="713" t="e">
        <f>IF($D93="","",SUMIF(#REF!,$D93,#REF!)-SUMIF(#REF!,$D93,#REF!)+SUMIF(#REF!,$D93,#REF!)-SUMIF(#REF!,$D93,#REF!)+SUMIF(#REF!,$D93,#REF!)-SUMIF(#REF!,$D93,#REF!))</f>
        <v>#REF!</v>
      </c>
      <c r="K93" s="713" t="e">
        <f>IF($D93="","",SUMIF(#REF!,$D93,#REF!)-SUMIF(#REF!,$D93,#REF!)+SUMIF(#REF!,$D93,#REF!)-SUMIF(#REF!,$D93,#REF!)+SUMIF(#REF!,$D93,#REF!)-SUMIF(#REF!,$D93,#REF!))</f>
        <v>#REF!</v>
      </c>
      <c r="L93" s="713">
        <f>IF($D93="","",SUMIF('1月'!$D$5:$D$109,$D93,'1月'!$G$5:$G$109)-SUMIF('1月'!$D$5:$D$109,$D93,'1月'!$F$5:$F$109)+SUMIF('1月'!$N$5:$N$53,$D93,'1月'!$Q$5:$Q$53)-SUMIF('1月'!$N$5:$N$53,$D93,'1月'!$P$5:$P$53)+SUMIF('1月'!$N$61:$N$109,$D93,'1月'!$Q$61:$Q$109)-SUMIF('1月'!$N$61:$N$109,$D93,'1月'!$P$61:$P$109))</f>
        <v>0</v>
      </c>
      <c r="M93" s="713" t="e">
        <f>IF($D93="","",SUMIF(#REF!,$D93,#REF!)-SUMIF(#REF!,$D93,#REF!)+SUMIF(#REF!,$D93,#REF!)-SUMIF(#REF!,$D93,#REF!)+SUMIF(#REF!,$D93,#REF!)-SUMIF(#REF!,$D93,#REF!))</f>
        <v>#REF!</v>
      </c>
      <c r="N93" s="713" t="e">
        <f>IF($D93="","",SUMIF(#REF!,$D93,#REF!)-SUMIF(#REF!,$D93,#REF!)+SUMIF(#REF!,$D93,#REF!)-SUMIF(#REF!,$D93,#REF!)+SUMIF(#REF!,$D93,#REF!)-SUMIF(#REF!,$D93,#REF!))</f>
        <v>#REF!</v>
      </c>
      <c r="O93" s="713" t="e">
        <f>IF($D93="","",SUMIF(#REF!,$D93,#REF!)-SUMIF(#REF!,$D93,#REF!)+SUMIF(#REF!,$D93,#REF!)-SUMIF(#REF!,$D93,#REF!)+SUMIF(#REF!,$D93,#REF!)-SUMIF(#REF!,$D93,#REF!))</f>
        <v>#REF!</v>
      </c>
      <c r="P93" s="713" t="e">
        <f>IF($D93="","",SUMIF(#REF!,$D93,#REF!)-SUMIF(#REF!,$D93,#REF!)+SUMIF(#REF!,$D93,#REF!)-SUMIF(#REF!,$D93,#REF!)+SUMIF(#REF!,$D93,#REF!)-SUMIF(#REF!,$D93,#REF!))</f>
        <v>#REF!</v>
      </c>
      <c r="Q93" s="714" t="e">
        <f>IF($D93="","",SUMIF(#REF!,$D93,#REF!)-SUMIF(#REF!,$D93,#REF!)+SUMIF(#REF!,$D93,#REF!)-SUMIF(#REF!,$D93,#REF!)+SUMIF(#REF!,$D93,#REF!)-SUMIF(#REF!,$D93,#REF!))</f>
        <v>#REF!</v>
      </c>
      <c r="R93" s="721" t="e">
        <f t="shared" si="6"/>
        <v>#REF!</v>
      </c>
    </row>
    <row r="94" spans="2:18" ht="16.5" customHeight="1">
      <c r="B94" s="1019"/>
      <c r="C94" s="1126"/>
      <c r="D94" s="209">
        <f>IF(ISBLANK(科目一覧!T23),"",科目一覧!T23)</f>
        <v>216</v>
      </c>
      <c r="E94" s="382" t="str">
        <f>IF(ISBLANK(科目一覧!U23),"",科目一覧!U23)</f>
        <v>工具器具備品</v>
      </c>
      <c r="F94" s="713" t="e">
        <f>IF($D94="","",SUMIF(#REF!,$D94,#REF!)-SUMIF(#REF!,$D94,#REF!)+SUMIF(#REF!,$D94,#REF!)-SUMIF(#REF!,$D94,#REF!)+SUMIF(#REF!,$D94,#REF!)-SUMIF(#REF!,$D94,#REF!))</f>
        <v>#REF!</v>
      </c>
      <c r="G94" s="713" t="e">
        <f>IF($D94="","",SUMIF(#REF!,$D94,#REF!)-SUMIF(#REF!,$D94,#REF!)+SUMIF(#REF!,$D94,#REF!)-SUMIF(#REF!,$D94,#REF!)+SUMIF(#REF!,$D94,#REF!)-SUMIF(#REF!,$D94,#REF!))</f>
        <v>#REF!</v>
      </c>
      <c r="H94" s="713" t="e">
        <f>IF($D94="","",SUMIF(#REF!,$D94,#REF!)-SUMIF(#REF!,$D94,#REF!)+SUMIF(#REF!,$D94,#REF!)-SUMIF(#REF!,$D94,#REF!)+SUMIF(#REF!,$D94,#REF!)-SUMIF(#REF!,$D94,#REF!))</f>
        <v>#REF!</v>
      </c>
      <c r="I94" s="713" t="e">
        <f>IF($D94="","",SUMIF(#REF!,$D94,#REF!)-SUMIF(#REF!,$D94,#REF!)+SUMIF(#REF!,$D94,#REF!)-SUMIF(#REF!,$D94,#REF!)+SUMIF(#REF!,$D94,#REF!)-SUMIF(#REF!,$D94,#REF!))</f>
        <v>#REF!</v>
      </c>
      <c r="J94" s="713" t="e">
        <f>IF($D94="","",SUMIF(#REF!,$D94,#REF!)-SUMIF(#REF!,$D94,#REF!)+SUMIF(#REF!,$D94,#REF!)-SUMIF(#REF!,$D94,#REF!)+SUMIF(#REF!,$D94,#REF!)-SUMIF(#REF!,$D94,#REF!))</f>
        <v>#REF!</v>
      </c>
      <c r="K94" s="713" t="e">
        <f>IF($D94="","",SUMIF(#REF!,$D94,#REF!)-SUMIF(#REF!,$D94,#REF!)+SUMIF(#REF!,$D94,#REF!)-SUMIF(#REF!,$D94,#REF!)+SUMIF(#REF!,$D94,#REF!)-SUMIF(#REF!,$D94,#REF!))</f>
        <v>#REF!</v>
      </c>
      <c r="L94" s="713">
        <f>IF($D94="","",SUMIF('1月'!$D$5:$D$109,$D94,'1月'!$G$5:$G$109)-SUMIF('1月'!$D$5:$D$109,$D94,'1月'!$F$5:$F$109)+SUMIF('1月'!$N$5:$N$53,$D94,'1月'!$Q$5:$Q$53)-SUMIF('1月'!$N$5:$N$53,$D94,'1月'!$P$5:$P$53)+SUMIF('1月'!$N$61:$N$109,$D94,'1月'!$Q$61:$Q$109)-SUMIF('1月'!$N$61:$N$109,$D94,'1月'!$P$61:$P$109))</f>
        <v>0</v>
      </c>
      <c r="M94" s="713" t="e">
        <f>IF($D94="","",SUMIF(#REF!,$D94,#REF!)-SUMIF(#REF!,$D94,#REF!)+SUMIF(#REF!,$D94,#REF!)-SUMIF(#REF!,$D94,#REF!)+SUMIF(#REF!,$D94,#REF!)-SUMIF(#REF!,$D94,#REF!))</f>
        <v>#REF!</v>
      </c>
      <c r="N94" s="713" t="e">
        <f>IF($D94="","",SUMIF(#REF!,$D94,#REF!)-SUMIF(#REF!,$D94,#REF!)+SUMIF(#REF!,$D94,#REF!)-SUMIF(#REF!,$D94,#REF!)+SUMIF(#REF!,$D94,#REF!)-SUMIF(#REF!,$D94,#REF!))</f>
        <v>#REF!</v>
      </c>
      <c r="O94" s="713" t="e">
        <f>IF($D94="","",SUMIF(#REF!,$D94,#REF!)-SUMIF(#REF!,$D94,#REF!)+SUMIF(#REF!,$D94,#REF!)-SUMIF(#REF!,$D94,#REF!)+SUMIF(#REF!,$D94,#REF!)-SUMIF(#REF!,$D94,#REF!))</f>
        <v>#REF!</v>
      </c>
      <c r="P94" s="713" t="e">
        <f>IF($D94="","",SUMIF(#REF!,$D94,#REF!)-SUMIF(#REF!,$D94,#REF!)+SUMIF(#REF!,$D94,#REF!)-SUMIF(#REF!,$D94,#REF!)+SUMIF(#REF!,$D94,#REF!)-SUMIF(#REF!,$D94,#REF!))</f>
        <v>#REF!</v>
      </c>
      <c r="Q94" s="714" t="e">
        <f>IF($D94="","",SUMIF(#REF!,$D94,#REF!)-SUMIF(#REF!,$D94,#REF!)+SUMIF(#REF!,$D94,#REF!)-SUMIF(#REF!,$D94,#REF!)+SUMIF(#REF!,$D94,#REF!)-SUMIF(#REF!,$D94,#REF!))</f>
        <v>#REF!</v>
      </c>
      <c r="R94" s="721" t="e">
        <f t="shared" si="6"/>
        <v>#REF!</v>
      </c>
    </row>
    <row r="95" spans="2:18" ht="16.5" customHeight="1">
      <c r="B95" s="1019"/>
      <c r="C95" s="1126"/>
      <c r="D95" s="636">
        <f>IF(ISBLANK(科目一覧!T24),"",科目一覧!T24)</f>
        <v>218</v>
      </c>
      <c r="E95" s="382" t="str">
        <f>IF(ISBLANK(科目一覧!U24),"",科目一覧!U24)</f>
        <v>船舶</v>
      </c>
      <c r="F95" s="713" t="e">
        <f>IF($D95="","",SUMIF(#REF!,$D95,#REF!)-SUMIF(#REF!,$D95,#REF!)+SUMIF(#REF!,$D95,#REF!)-SUMIF(#REF!,$D95,#REF!)+SUMIF(#REF!,$D95,#REF!)-SUMIF(#REF!,$D95,#REF!))</f>
        <v>#REF!</v>
      </c>
      <c r="G95" s="713" t="e">
        <f>IF($D95="","",SUMIF(#REF!,$D95,#REF!)-SUMIF(#REF!,$D95,#REF!)+SUMIF(#REF!,$D95,#REF!)-SUMIF(#REF!,$D95,#REF!)+SUMIF(#REF!,$D95,#REF!)-SUMIF(#REF!,$D95,#REF!))</f>
        <v>#REF!</v>
      </c>
      <c r="H95" s="713" t="e">
        <f>IF($D95="","",SUMIF(#REF!,$D95,#REF!)-SUMIF(#REF!,$D95,#REF!)+SUMIF(#REF!,$D95,#REF!)-SUMIF(#REF!,$D95,#REF!)+SUMIF(#REF!,$D95,#REF!)-SUMIF(#REF!,$D95,#REF!))</f>
        <v>#REF!</v>
      </c>
      <c r="I95" s="713" t="e">
        <f>IF($D95="","",SUMIF(#REF!,$D95,#REF!)-SUMIF(#REF!,$D95,#REF!)+SUMIF(#REF!,$D95,#REF!)-SUMIF(#REF!,$D95,#REF!)+SUMIF(#REF!,$D95,#REF!)-SUMIF(#REF!,$D95,#REF!))</f>
        <v>#REF!</v>
      </c>
      <c r="J95" s="713" t="e">
        <f>IF($D95="","",SUMIF(#REF!,$D95,#REF!)-SUMIF(#REF!,$D95,#REF!)+SUMIF(#REF!,$D95,#REF!)-SUMIF(#REF!,$D95,#REF!)+SUMIF(#REF!,$D95,#REF!)-SUMIF(#REF!,$D95,#REF!))</f>
        <v>#REF!</v>
      </c>
      <c r="K95" s="713" t="e">
        <f>IF($D95="","",SUMIF(#REF!,$D95,#REF!)-SUMIF(#REF!,$D95,#REF!)+SUMIF(#REF!,$D95,#REF!)-SUMIF(#REF!,$D95,#REF!)+SUMIF(#REF!,$D95,#REF!)-SUMIF(#REF!,$D95,#REF!))</f>
        <v>#REF!</v>
      </c>
      <c r="L95" s="713">
        <f>IF($D95="","",SUMIF('1月'!$D$5:$D$109,$D95,'1月'!$G$5:$G$109)-SUMIF('1月'!$D$5:$D$109,$D95,'1月'!$F$5:$F$109)+SUMIF('1月'!$N$5:$N$53,$D95,'1月'!$Q$5:$Q$53)-SUMIF('1月'!$N$5:$N$53,$D95,'1月'!$P$5:$P$53)+SUMIF('1月'!$N$61:$N$109,$D95,'1月'!$Q$61:$Q$109)-SUMIF('1月'!$N$61:$N$109,$D95,'1月'!$P$61:$P$109))</f>
        <v>0</v>
      </c>
      <c r="M95" s="713" t="e">
        <f>IF($D95="","",SUMIF(#REF!,$D95,#REF!)-SUMIF(#REF!,$D95,#REF!)+SUMIF(#REF!,$D95,#REF!)-SUMIF(#REF!,$D95,#REF!)+SUMIF(#REF!,$D95,#REF!)-SUMIF(#REF!,$D95,#REF!))</f>
        <v>#REF!</v>
      </c>
      <c r="N95" s="713" t="e">
        <f>IF($D95="","",SUMIF(#REF!,$D95,#REF!)-SUMIF(#REF!,$D95,#REF!)+SUMIF(#REF!,$D95,#REF!)-SUMIF(#REF!,$D95,#REF!)+SUMIF(#REF!,$D95,#REF!)-SUMIF(#REF!,$D95,#REF!))</f>
        <v>#REF!</v>
      </c>
      <c r="O95" s="713" t="e">
        <f>IF($D95="","",SUMIF(#REF!,$D95,#REF!)-SUMIF(#REF!,$D95,#REF!)+SUMIF(#REF!,$D95,#REF!)-SUMIF(#REF!,$D95,#REF!)+SUMIF(#REF!,$D95,#REF!)-SUMIF(#REF!,$D95,#REF!))</f>
        <v>#REF!</v>
      </c>
      <c r="P95" s="713" t="e">
        <f>IF($D95="","",SUMIF(#REF!,$D95,#REF!)-SUMIF(#REF!,$D95,#REF!)+SUMIF(#REF!,$D95,#REF!)-SUMIF(#REF!,$D95,#REF!)+SUMIF(#REF!,$D95,#REF!)-SUMIF(#REF!,$D95,#REF!))</f>
        <v>#REF!</v>
      </c>
      <c r="Q95" s="714" t="e">
        <f>IF($D95="","",SUMIF(#REF!,$D95,#REF!)-SUMIF(#REF!,$D95,#REF!)+SUMIF(#REF!,$D95,#REF!)-SUMIF(#REF!,$D95,#REF!)+SUMIF(#REF!,$D95,#REF!)-SUMIF(#REF!,$D95,#REF!))</f>
        <v>#REF!</v>
      </c>
      <c r="R95" s="721" t="e">
        <f t="shared" si="6"/>
        <v>#REF!</v>
      </c>
    </row>
    <row r="96" spans="2:18" ht="16.5" customHeight="1">
      <c r="B96" s="1019"/>
      <c r="C96" s="1126"/>
      <c r="D96" s="636" t="str">
        <f>IF(ISBLANK(科目一覧!T25),"",科目一覧!T25)</f>
        <v/>
      </c>
      <c r="E96" s="382" t="str">
        <f>IF(ISBLANK(科目一覧!U25),"",科目一覧!U25)</f>
        <v/>
      </c>
      <c r="F96" s="713" t="str">
        <f>IF($D96="","",SUMIF(#REF!,$D96,#REF!)-SUMIF(#REF!,$D96,#REF!)+SUMIF(#REF!,$D96,#REF!)-SUMIF(#REF!,$D96,#REF!)+SUMIF(#REF!,$D96,#REF!)-SUMIF(#REF!,$D96,#REF!))</f>
        <v/>
      </c>
      <c r="G96" s="713" t="str">
        <f>IF($D96="","",SUMIF(#REF!,$D96,#REF!)-SUMIF(#REF!,$D96,#REF!)+SUMIF(#REF!,$D96,#REF!)-SUMIF(#REF!,$D96,#REF!)+SUMIF(#REF!,$D96,#REF!)-SUMIF(#REF!,$D96,#REF!))</f>
        <v/>
      </c>
      <c r="H96" s="713" t="str">
        <f>IF($D96="","",SUMIF(#REF!,$D96,#REF!)-SUMIF(#REF!,$D96,#REF!)+SUMIF(#REF!,$D96,#REF!)-SUMIF(#REF!,$D96,#REF!)+SUMIF(#REF!,$D96,#REF!)-SUMIF(#REF!,$D96,#REF!))</f>
        <v/>
      </c>
      <c r="I96" s="713" t="str">
        <f>IF($D96="","",SUMIF(#REF!,$D96,#REF!)-SUMIF(#REF!,$D96,#REF!)+SUMIF(#REF!,$D96,#REF!)-SUMIF(#REF!,$D96,#REF!)+SUMIF(#REF!,$D96,#REF!)-SUMIF(#REF!,$D96,#REF!))</f>
        <v/>
      </c>
      <c r="J96" s="713" t="str">
        <f>IF($D96="","",SUMIF(#REF!,$D96,#REF!)-SUMIF(#REF!,$D96,#REF!)+SUMIF(#REF!,$D96,#REF!)-SUMIF(#REF!,$D96,#REF!)+SUMIF(#REF!,$D96,#REF!)-SUMIF(#REF!,$D96,#REF!))</f>
        <v/>
      </c>
      <c r="K96" s="713" t="str">
        <f>IF($D96="","",SUMIF(#REF!,$D96,#REF!)-SUMIF(#REF!,$D96,#REF!)+SUMIF(#REF!,$D96,#REF!)-SUMIF(#REF!,$D96,#REF!)+SUMIF(#REF!,$D96,#REF!)-SUMIF(#REF!,$D96,#REF!))</f>
        <v/>
      </c>
      <c r="L96" s="713" t="str">
        <f>IF($D96="","",SUMIF('1月'!$D$5:$D$109,$D96,'1月'!$G$5:$G$109)-SUMIF('1月'!$D$5:$D$109,$D96,'1月'!$F$5:$F$109)+SUMIF('1月'!$N$5:$N$53,$D96,'1月'!$Q$5:$Q$53)-SUMIF('1月'!$N$5:$N$53,$D96,'1月'!$P$5:$P$53)+SUMIF('1月'!$N$61:$N$109,$D96,'1月'!$Q$61:$Q$109)-SUMIF('1月'!$N$61:$N$109,$D96,'1月'!$P$61:$P$109))</f>
        <v/>
      </c>
      <c r="M96" s="713" t="str">
        <f>IF($D96="","",SUMIF(#REF!,$D96,#REF!)-SUMIF(#REF!,$D96,#REF!)+SUMIF(#REF!,$D96,#REF!)-SUMIF(#REF!,$D96,#REF!)+SUMIF(#REF!,$D96,#REF!)-SUMIF(#REF!,$D96,#REF!))</f>
        <v/>
      </c>
      <c r="N96" s="713" t="str">
        <f>IF($D96="","",SUMIF(#REF!,$D96,#REF!)-SUMIF(#REF!,$D96,#REF!)+SUMIF(#REF!,$D96,#REF!)-SUMIF(#REF!,$D96,#REF!)+SUMIF(#REF!,$D96,#REF!)-SUMIF(#REF!,$D96,#REF!))</f>
        <v/>
      </c>
      <c r="O96" s="713" t="str">
        <f>IF($D96="","",SUMIF(#REF!,$D96,#REF!)-SUMIF(#REF!,$D96,#REF!)+SUMIF(#REF!,$D96,#REF!)-SUMIF(#REF!,$D96,#REF!)+SUMIF(#REF!,$D96,#REF!)-SUMIF(#REF!,$D96,#REF!))</f>
        <v/>
      </c>
      <c r="P96" s="713" t="str">
        <f>IF($D96="","",SUMIF(#REF!,$D96,#REF!)-SUMIF(#REF!,$D96,#REF!)+SUMIF(#REF!,$D96,#REF!)-SUMIF(#REF!,$D96,#REF!)+SUMIF(#REF!,$D96,#REF!)-SUMIF(#REF!,$D96,#REF!))</f>
        <v/>
      </c>
      <c r="Q96" s="714" t="str">
        <f>IF($D96="","",SUMIF(#REF!,$D96,#REF!)-SUMIF(#REF!,$D96,#REF!)+SUMIF(#REF!,$D96,#REF!)-SUMIF(#REF!,$D96,#REF!)+SUMIF(#REF!,$D96,#REF!)-SUMIF(#REF!,$D96,#REF!))</f>
        <v/>
      </c>
      <c r="R96" s="721">
        <f t="shared" si="6"/>
        <v>0</v>
      </c>
    </row>
    <row r="97" spans="2:18" ht="16.5" customHeight="1">
      <c r="B97" s="1019"/>
      <c r="C97" s="1126"/>
      <c r="D97" s="636" t="str">
        <f>IF(ISBLANK(科目一覧!T26),"",科目一覧!T26)</f>
        <v/>
      </c>
      <c r="E97" s="382" t="str">
        <f>IF(ISBLANK(科目一覧!U26),"",科目一覧!U26)</f>
        <v/>
      </c>
      <c r="F97" s="713" t="str">
        <f>IF($D97="","",SUMIF(#REF!,$D97,#REF!)-SUMIF(#REF!,$D97,#REF!)+SUMIF(#REF!,$D97,#REF!)-SUMIF(#REF!,$D97,#REF!)+SUMIF(#REF!,$D97,#REF!)-SUMIF(#REF!,$D97,#REF!))</f>
        <v/>
      </c>
      <c r="G97" s="713" t="str">
        <f>IF($D97="","",SUMIF(#REF!,$D97,#REF!)-SUMIF(#REF!,$D97,#REF!)+SUMIF(#REF!,$D97,#REF!)-SUMIF(#REF!,$D97,#REF!)+SUMIF(#REF!,$D97,#REF!)-SUMIF(#REF!,$D97,#REF!))</f>
        <v/>
      </c>
      <c r="H97" s="713" t="str">
        <f>IF($D97="","",SUMIF(#REF!,$D97,#REF!)-SUMIF(#REF!,$D97,#REF!)+SUMIF(#REF!,$D97,#REF!)-SUMIF(#REF!,$D97,#REF!)+SUMIF(#REF!,$D97,#REF!)-SUMIF(#REF!,$D97,#REF!))</f>
        <v/>
      </c>
      <c r="I97" s="713" t="str">
        <f>IF($D97="","",SUMIF(#REF!,$D97,#REF!)-SUMIF(#REF!,$D97,#REF!)+SUMIF(#REF!,$D97,#REF!)-SUMIF(#REF!,$D97,#REF!)+SUMIF(#REF!,$D97,#REF!)-SUMIF(#REF!,$D97,#REF!))</f>
        <v/>
      </c>
      <c r="J97" s="713" t="str">
        <f>IF($D97="","",SUMIF(#REF!,$D97,#REF!)-SUMIF(#REF!,$D97,#REF!)+SUMIF(#REF!,$D97,#REF!)-SUMIF(#REF!,$D97,#REF!)+SUMIF(#REF!,$D97,#REF!)-SUMIF(#REF!,$D97,#REF!))</f>
        <v/>
      </c>
      <c r="K97" s="713" t="str">
        <f>IF($D97="","",SUMIF(#REF!,$D97,#REF!)-SUMIF(#REF!,$D97,#REF!)+SUMIF(#REF!,$D97,#REF!)-SUMIF(#REF!,$D97,#REF!)+SUMIF(#REF!,$D97,#REF!)-SUMIF(#REF!,$D97,#REF!))</f>
        <v/>
      </c>
      <c r="L97" s="713" t="str">
        <f>IF($D97="","",SUMIF('1月'!$D$5:$D$109,$D97,'1月'!$G$5:$G$109)-SUMIF('1月'!$D$5:$D$109,$D97,'1月'!$F$5:$F$109)+SUMIF('1月'!$N$5:$N$53,$D97,'1月'!$Q$5:$Q$53)-SUMIF('1月'!$N$5:$N$53,$D97,'1月'!$P$5:$P$53)+SUMIF('1月'!$N$61:$N$109,$D97,'1月'!$Q$61:$Q$109)-SUMIF('1月'!$N$61:$N$109,$D97,'1月'!$P$61:$P$109))</f>
        <v/>
      </c>
      <c r="M97" s="713" t="str">
        <f>IF($D97="","",SUMIF(#REF!,$D97,#REF!)-SUMIF(#REF!,$D97,#REF!)+SUMIF(#REF!,$D97,#REF!)-SUMIF(#REF!,$D97,#REF!)+SUMIF(#REF!,$D97,#REF!)-SUMIF(#REF!,$D97,#REF!))</f>
        <v/>
      </c>
      <c r="N97" s="713" t="str">
        <f>IF($D97="","",SUMIF(#REF!,$D97,#REF!)-SUMIF(#REF!,$D97,#REF!)+SUMIF(#REF!,$D97,#REF!)-SUMIF(#REF!,$D97,#REF!)+SUMIF(#REF!,$D97,#REF!)-SUMIF(#REF!,$D97,#REF!))</f>
        <v/>
      </c>
      <c r="O97" s="713" t="str">
        <f>IF($D97="","",SUMIF(#REF!,$D97,#REF!)-SUMIF(#REF!,$D97,#REF!)+SUMIF(#REF!,$D97,#REF!)-SUMIF(#REF!,$D97,#REF!)+SUMIF(#REF!,$D97,#REF!)-SUMIF(#REF!,$D97,#REF!))</f>
        <v/>
      </c>
      <c r="P97" s="713" t="str">
        <f>IF($D97="","",SUMIF(#REF!,$D97,#REF!)-SUMIF(#REF!,$D97,#REF!)+SUMIF(#REF!,$D97,#REF!)-SUMIF(#REF!,$D97,#REF!)+SUMIF(#REF!,$D97,#REF!)-SUMIF(#REF!,$D97,#REF!))</f>
        <v/>
      </c>
      <c r="Q97" s="714" t="str">
        <f>IF($D97="","",SUMIF(#REF!,$D97,#REF!)-SUMIF(#REF!,$D97,#REF!)+SUMIF(#REF!,$D97,#REF!)-SUMIF(#REF!,$D97,#REF!)+SUMIF(#REF!,$D97,#REF!)-SUMIF(#REF!,$D97,#REF!))</f>
        <v/>
      </c>
      <c r="R97" s="721">
        <f t="shared" si="6"/>
        <v>0</v>
      </c>
    </row>
    <row r="98" spans="2:18" ht="16.5" customHeight="1">
      <c r="B98" s="1019"/>
      <c r="C98" s="1127"/>
      <c r="D98" s="639" t="str">
        <f>IF(ISBLANK(科目一覧!T27),"",科目一覧!T27)</f>
        <v/>
      </c>
      <c r="E98" s="499" t="str">
        <f>IF(ISBLANK(科目一覧!U27),"",科目一覧!U27)</f>
        <v/>
      </c>
      <c r="F98" s="723" t="str">
        <f>IF($D98="","",SUMIF(#REF!,$D98,#REF!)-SUMIF(#REF!,$D98,#REF!)+SUMIF(#REF!,$D98,#REF!)-SUMIF(#REF!,$D98,#REF!)+SUMIF(#REF!,$D98,#REF!)-SUMIF(#REF!,$D98,#REF!))</f>
        <v/>
      </c>
      <c r="G98" s="723" t="str">
        <f>IF($D98="","",SUMIF(#REF!,$D98,#REF!)-SUMIF(#REF!,$D98,#REF!)+SUMIF(#REF!,$D98,#REF!)-SUMIF(#REF!,$D98,#REF!)+SUMIF(#REF!,$D98,#REF!)-SUMIF(#REF!,$D98,#REF!))</f>
        <v/>
      </c>
      <c r="H98" s="723" t="str">
        <f>IF($D98="","",SUMIF(#REF!,$D98,#REF!)-SUMIF(#REF!,$D98,#REF!)+SUMIF(#REF!,$D98,#REF!)-SUMIF(#REF!,$D98,#REF!)+SUMIF(#REF!,$D98,#REF!)-SUMIF(#REF!,$D98,#REF!))</f>
        <v/>
      </c>
      <c r="I98" s="723" t="str">
        <f>IF($D98="","",SUMIF(#REF!,$D98,#REF!)-SUMIF(#REF!,$D98,#REF!)+SUMIF(#REF!,$D98,#REF!)-SUMIF(#REF!,$D98,#REF!)+SUMIF(#REF!,$D98,#REF!)-SUMIF(#REF!,$D98,#REF!))</f>
        <v/>
      </c>
      <c r="J98" s="723" t="str">
        <f>IF($D98="","",SUMIF(#REF!,$D98,#REF!)-SUMIF(#REF!,$D98,#REF!)+SUMIF(#REF!,$D98,#REF!)-SUMIF(#REF!,$D98,#REF!)+SUMIF(#REF!,$D98,#REF!)-SUMIF(#REF!,$D98,#REF!))</f>
        <v/>
      </c>
      <c r="K98" s="723" t="str">
        <f>IF($D98="","",SUMIF(#REF!,$D98,#REF!)-SUMIF(#REF!,$D98,#REF!)+SUMIF(#REF!,$D98,#REF!)-SUMIF(#REF!,$D98,#REF!)+SUMIF(#REF!,$D98,#REF!)-SUMIF(#REF!,$D98,#REF!))</f>
        <v/>
      </c>
      <c r="L98" s="723" t="str">
        <f>IF($D98="","",SUMIF('1月'!$D$5:$D$109,$D98,'1月'!$G$5:$G$109)-SUMIF('1月'!$D$5:$D$109,$D98,'1月'!$F$5:$F$109)+SUMIF('1月'!$N$5:$N$53,$D98,'1月'!$Q$5:$Q$53)-SUMIF('1月'!$N$5:$N$53,$D98,'1月'!$P$5:$P$53)+SUMIF('1月'!$N$61:$N$109,$D98,'1月'!$Q$61:$Q$109)-SUMIF('1月'!$N$61:$N$109,$D98,'1月'!$P$61:$P$109))</f>
        <v/>
      </c>
      <c r="M98" s="723" t="str">
        <f>IF($D98="","",SUMIF(#REF!,$D98,#REF!)-SUMIF(#REF!,$D98,#REF!)+SUMIF(#REF!,$D98,#REF!)-SUMIF(#REF!,$D98,#REF!)+SUMIF(#REF!,$D98,#REF!)-SUMIF(#REF!,$D98,#REF!))</f>
        <v/>
      </c>
      <c r="N98" s="723" t="str">
        <f>IF($D98="","",SUMIF(#REF!,$D98,#REF!)-SUMIF(#REF!,$D98,#REF!)+SUMIF(#REF!,$D98,#REF!)-SUMIF(#REF!,$D98,#REF!)+SUMIF(#REF!,$D98,#REF!)-SUMIF(#REF!,$D98,#REF!))</f>
        <v/>
      </c>
      <c r="O98" s="723" t="str">
        <f>IF($D98="","",SUMIF(#REF!,$D98,#REF!)-SUMIF(#REF!,$D98,#REF!)+SUMIF(#REF!,$D98,#REF!)-SUMIF(#REF!,$D98,#REF!)+SUMIF(#REF!,$D98,#REF!)-SUMIF(#REF!,$D98,#REF!))</f>
        <v/>
      </c>
      <c r="P98" s="723" t="str">
        <f>IF($D98="","",SUMIF(#REF!,$D98,#REF!)-SUMIF(#REF!,$D98,#REF!)+SUMIF(#REF!,$D98,#REF!)-SUMIF(#REF!,$D98,#REF!)+SUMIF(#REF!,$D98,#REF!)-SUMIF(#REF!,$D98,#REF!))</f>
        <v/>
      </c>
      <c r="Q98" s="724" t="str">
        <f>IF($D98="","",SUMIF(#REF!,$D98,#REF!)-SUMIF(#REF!,$D98,#REF!)+SUMIF(#REF!,$D98,#REF!)-SUMIF(#REF!,$D98,#REF!)+SUMIF(#REF!,$D98,#REF!)-SUMIF(#REF!,$D98,#REF!))</f>
        <v/>
      </c>
      <c r="R98" s="725">
        <f t="shared" si="6"/>
        <v>0</v>
      </c>
    </row>
    <row r="99" spans="2:18" ht="16.5" customHeight="1">
      <c r="B99" s="1019"/>
      <c r="C99" s="1116" t="s">
        <v>451</v>
      </c>
      <c r="D99" s="951" t="str">
        <f>IF(ISBLANK(科目一覧!T28),"",科目一覧!T28)</f>
        <v/>
      </c>
      <c r="E99" s="952" t="str">
        <f>IF(ISBLANK(科目一覧!U28),"",科目一覧!U28)</f>
        <v/>
      </c>
      <c r="F99" s="736" t="str">
        <f>IF($D99="","",SUMIF(#REF!,$D99,#REF!)-SUMIF(#REF!,$D99,#REF!)+SUMIF(#REF!,$D99,#REF!)-SUMIF(#REF!,$D99,#REF!)+SUMIF(#REF!,$D99,#REF!)-SUMIF(#REF!,$D99,#REF!))</f>
        <v/>
      </c>
      <c r="G99" s="736" t="str">
        <f>IF($D99="","",SUMIF(#REF!,$D99,#REF!)-SUMIF(#REF!,$D99,#REF!)+SUMIF(#REF!,$D99,#REF!)-SUMIF(#REF!,$D99,#REF!)+SUMIF(#REF!,$D99,#REF!)-SUMIF(#REF!,$D99,#REF!))</f>
        <v/>
      </c>
      <c r="H99" s="736" t="str">
        <f>IF($D99="","",SUMIF(#REF!,$D99,#REF!)-SUMIF(#REF!,$D99,#REF!)+SUMIF(#REF!,$D99,#REF!)-SUMIF(#REF!,$D99,#REF!)+SUMIF(#REF!,$D99,#REF!)-SUMIF(#REF!,$D99,#REF!))</f>
        <v/>
      </c>
      <c r="I99" s="736" t="str">
        <f>IF($D99="","",SUMIF(#REF!,$D99,#REF!)-SUMIF(#REF!,$D99,#REF!)+SUMIF(#REF!,$D99,#REF!)-SUMIF(#REF!,$D99,#REF!)+SUMIF(#REF!,$D99,#REF!)-SUMIF(#REF!,$D99,#REF!))</f>
        <v/>
      </c>
      <c r="J99" s="736" t="str">
        <f>IF($D99="","",SUMIF(#REF!,$D99,#REF!)-SUMIF(#REF!,$D99,#REF!)+SUMIF(#REF!,$D99,#REF!)-SUMIF(#REF!,$D99,#REF!)+SUMIF(#REF!,$D99,#REF!)-SUMIF(#REF!,$D99,#REF!))</f>
        <v/>
      </c>
      <c r="K99" s="736" t="str">
        <f>IF($D99="","",SUMIF(#REF!,$D99,#REF!)-SUMIF(#REF!,$D99,#REF!)+SUMIF(#REF!,$D99,#REF!)-SUMIF(#REF!,$D99,#REF!)+SUMIF(#REF!,$D99,#REF!)-SUMIF(#REF!,$D99,#REF!))</f>
        <v/>
      </c>
      <c r="L99" s="736" t="str">
        <f>IF($D99="","",SUMIF('1月'!$D$5:$D$109,$D99,'1月'!$G$5:$G$109)-SUMIF('1月'!$D$5:$D$109,$D99,'1月'!$F$5:$F$109)+SUMIF('1月'!$N$5:$N$53,$D99,'1月'!$Q$5:$Q$53)-SUMIF('1月'!$N$5:$N$53,$D99,'1月'!$P$5:$P$53)+SUMIF('1月'!$N$61:$N$109,$D99,'1月'!$Q$61:$Q$109)-SUMIF('1月'!$N$61:$N$109,$D99,'1月'!$P$61:$P$109))</f>
        <v/>
      </c>
      <c r="M99" s="736" t="str">
        <f>IF($D99="","",SUMIF(#REF!,$D99,#REF!)-SUMIF(#REF!,$D99,#REF!)+SUMIF(#REF!,$D99,#REF!)-SUMIF(#REF!,$D99,#REF!)+SUMIF(#REF!,$D99,#REF!)-SUMIF(#REF!,$D99,#REF!))</f>
        <v/>
      </c>
      <c r="N99" s="736" t="str">
        <f>IF($D99="","",SUMIF(#REF!,$D99,#REF!)-SUMIF(#REF!,$D99,#REF!)+SUMIF(#REF!,$D99,#REF!)-SUMIF(#REF!,$D99,#REF!)+SUMIF(#REF!,$D99,#REF!)-SUMIF(#REF!,$D99,#REF!))</f>
        <v/>
      </c>
      <c r="O99" s="736" t="str">
        <f>IF($D99="","",SUMIF(#REF!,$D99,#REF!)-SUMIF(#REF!,$D99,#REF!)+SUMIF(#REF!,$D99,#REF!)-SUMIF(#REF!,$D99,#REF!)+SUMIF(#REF!,$D99,#REF!)-SUMIF(#REF!,$D99,#REF!))</f>
        <v/>
      </c>
      <c r="P99" s="736" t="str">
        <f>IF($D99="","",SUMIF(#REF!,$D99,#REF!)-SUMIF(#REF!,$D99,#REF!)+SUMIF(#REF!,$D99,#REF!)-SUMIF(#REF!,$D99,#REF!)+SUMIF(#REF!,$D99,#REF!)-SUMIF(#REF!,$D99,#REF!))</f>
        <v/>
      </c>
      <c r="Q99" s="738" t="str">
        <f>IF($D99="","",SUMIF(#REF!,$D99,#REF!)-SUMIF(#REF!,$D99,#REF!)+SUMIF(#REF!,$D99,#REF!)-SUMIF(#REF!,$D99,#REF!)+SUMIF(#REF!,$D99,#REF!)-SUMIF(#REF!,$D99,#REF!))</f>
        <v/>
      </c>
      <c r="R99" s="727">
        <f t="shared" si="6"/>
        <v>0</v>
      </c>
    </row>
    <row r="100" spans="2:18" ht="16.5" customHeight="1">
      <c r="B100" s="1019"/>
      <c r="C100" s="1116"/>
      <c r="D100" s="636" t="str">
        <f>IF(ISBLANK(科目一覧!T29),"",科目一覧!T29)</f>
        <v/>
      </c>
      <c r="E100" s="382" t="str">
        <f>IF(ISBLANK(科目一覧!U29),"",科目一覧!U29)</f>
        <v/>
      </c>
      <c r="F100" s="713" t="str">
        <f>IF($D100="","",SUMIF(#REF!,$D100,#REF!)-SUMIF(#REF!,$D100,#REF!)+SUMIF(#REF!,$D100,#REF!)-SUMIF(#REF!,$D100,#REF!)+SUMIF(#REF!,$D100,#REF!)-SUMIF(#REF!,$D100,#REF!))</f>
        <v/>
      </c>
      <c r="G100" s="713" t="str">
        <f>IF($D100="","",SUMIF(#REF!,$D100,#REF!)-SUMIF(#REF!,$D100,#REF!)+SUMIF(#REF!,$D100,#REF!)-SUMIF(#REF!,$D100,#REF!)+SUMIF(#REF!,$D100,#REF!)-SUMIF(#REF!,$D100,#REF!))</f>
        <v/>
      </c>
      <c r="H100" s="713" t="str">
        <f>IF($D100="","",SUMIF(#REF!,$D100,#REF!)-SUMIF(#REF!,$D100,#REF!)+SUMIF(#REF!,$D100,#REF!)-SUMIF(#REF!,$D100,#REF!)+SUMIF(#REF!,$D100,#REF!)-SUMIF(#REF!,$D100,#REF!))</f>
        <v/>
      </c>
      <c r="I100" s="713" t="str">
        <f>IF($D100="","",SUMIF(#REF!,$D100,#REF!)-SUMIF(#REF!,$D100,#REF!)+SUMIF(#REF!,$D100,#REF!)-SUMIF(#REF!,$D100,#REF!)+SUMIF(#REF!,$D100,#REF!)-SUMIF(#REF!,$D100,#REF!))</f>
        <v/>
      </c>
      <c r="J100" s="713" t="str">
        <f>IF($D100="","",SUMIF(#REF!,$D100,#REF!)-SUMIF(#REF!,$D100,#REF!)+SUMIF(#REF!,$D100,#REF!)-SUMIF(#REF!,$D100,#REF!)+SUMIF(#REF!,$D100,#REF!)-SUMIF(#REF!,$D100,#REF!))</f>
        <v/>
      </c>
      <c r="K100" s="713" t="str">
        <f>IF($D100="","",SUMIF(#REF!,$D100,#REF!)-SUMIF(#REF!,$D100,#REF!)+SUMIF(#REF!,$D100,#REF!)-SUMIF(#REF!,$D100,#REF!)+SUMIF(#REF!,$D100,#REF!)-SUMIF(#REF!,$D100,#REF!))</f>
        <v/>
      </c>
      <c r="L100" s="713" t="str">
        <f>IF($D100="","",SUMIF('1月'!$D$5:$D$109,$D100,'1月'!$G$5:$G$109)-SUMIF('1月'!$D$5:$D$109,$D100,'1月'!$F$5:$F$109)+SUMIF('1月'!$N$5:$N$53,$D100,'1月'!$Q$5:$Q$53)-SUMIF('1月'!$N$5:$N$53,$D100,'1月'!$P$5:$P$53)+SUMIF('1月'!$N$61:$N$109,$D100,'1月'!$Q$61:$Q$109)-SUMIF('1月'!$N$61:$N$109,$D100,'1月'!$P$61:$P$109))</f>
        <v/>
      </c>
      <c r="M100" s="713" t="str">
        <f>IF($D100="","",SUMIF(#REF!,$D100,#REF!)-SUMIF(#REF!,$D100,#REF!)+SUMIF(#REF!,$D100,#REF!)-SUMIF(#REF!,$D100,#REF!)+SUMIF(#REF!,$D100,#REF!)-SUMIF(#REF!,$D100,#REF!))</f>
        <v/>
      </c>
      <c r="N100" s="713" t="str">
        <f>IF($D100="","",SUMIF(#REF!,$D100,#REF!)-SUMIF(#REF!,$D100,#REF!)+SUMIF(#REF!,$D100,#REF!)-SUMIF(#REF!,$D100,#REF!)+SUMIF(#REF!,$D100,#REF!)-SUMIF(#REF!,$D100,#REF!))</f>
        <v/>
      </c>
      <c r="O100" s="713" t="str">
        <f>IF($D100="","",SUMIF(#REF!,$D100,#REF!)-SUMIF(#REF!,$D100,#REF!)+SUMIF(#REF!,$D100,#REF!)-SUMIF(#REF!,$D100,#REF!)+SUMIF(#REF!,$D100,#REF!)-SUMIF(#REF!,$D100,#REF!))</f>
        <v/>
      </c>
      <c r="P100" s="713" t="str">
        <f>IF($D100="","",SUMIF(#REF!,$D100,#REF!)-SUMIF(#REF!,$D100,#REF!)+SUMIF(#REF!,$D100,#REF!)-SUMIF(#REF!,$D100,#REF!)+SUMIF(#REF!,$D100,#REF!)-SUMIF(#REF!,$D100,#REF!))</f>
        <v/>
      </c>
      <c r="Q100" s="714" t="str">
        <f>IF($D100="","",SUMIF(#REF!,$D100,#REF!)-SUMIF(#REF!,$D100,#REF!)+SUMIF(#REF!,$D100,#REF!)-SUMIF(#REF!,$D100,#REF!)+SUMIF(#REF!,$D100,#REF!)-SUMIF(#REF!,$D100,#REF!))</f>
        <v/>
      </c>
      <c r="R100" s="721">
        <f t="shared" si="6"/>
        <v>0</v>
      </c>
    </row>
    <row r="101" spans="2:18" ht="16.5" customHeight="1">
      <c r="B101" s="1019"/>
      <c r="C101" s="1116"/>
      <c r="D101" s="636" t="str">
        <f>IF(ISBLANK(科目一覧!T30),"",科目一覧!T30)</f>
        <v/>
      </c>
      <c r="E101" s="382" t="str">
        <f>IF(ISBLANK(科目一覧!U30),"",科目一覧!U30)</f>
        <v/>
      </c>
      <c r="F101" s="713" t="str">
        <f>IF($D101="","",SUMIF(#REF!,$D101,#REF!)-SUMIF(#REF!,$D101,#REF!)+SUMIF(#REF!,$D101,#REF!)-SUMIF(#REF!,$D101,#REF!)+SUMIF(#REF!,$D101,#REF!)-SUMIF(#REF!,$D101,#REF!))</f>
        <v/>
      </c>
      <c r="G101" s="713" t="str">
        <f>IF($D101="","",SUMIF(#REF!,$D101,#REF!)-SUMIF(#REF!,$D101,#REF!)+SUMIF(#REF!,$D101,#REF!)-SUMIF(#REF!,$D101,#REF!)+SUMIF(#REF!,$D101,#REF!)-SUMIF(#REF!,$D101,#REF!))</f>
        <v/>
      </c>
      <c r="H101" s="713" t="str">
        <f>IF($D101="","",SUMIF(#REF!,$D101,#REF!)-SUMIF(#REF!,$D101,#REF!)+SUMIF(#REF!,$D101,#REF!)-SUMIF(#REF!,$D101,#REF!)+SUMIF(#REF!,$D101,#REF!)-SUMIF(#REF!,$D101,#REF!))</f>
        <v/>
      </c>
      <c r="I101" s="713" t="str">
        <f>IF($D101="","",SUMIF(#REF!,$D101,#REF!)-SUMIF(#REF!,$D101,#REF!)+SUMIF(#REF!,$D101,#REF!)-SUMIF(#REF!,$D101,#REF!)+SUMIF(#REF!,$D101,#REF!)-SUMIF(#REF!,$D101,#REF!))</f>
        <v/>
      </c>
      <c r="J101" s="713" t="str">
        <f>IF($D101="","",SUMIF(#REF!,$D101,#REF!)-SUMIF(#REF!,$D101,#REF!)+SUMIF(#REF!,$D101,#REF!)-SUMIF(#REF!,$D101,#REF!)+SUMIF(#REF!,$D101,#REF!)-SUMIF(#REF!,$D101,#REF!))</f>
        <v/>
      </c>
      <c r="K101" s="713" t="str">
        <f>IF($D101="","",SUMIF(#REF!,$D101,#REF!)-SUMIF(#REF!,$D101,#REF!)+SUMIF(#REF!,$D101,#REF!)-SUMIF(#REF!,$D101,#REF!)+SUMIF(#REF!,$D101,#REF!)-SUMIF(#REF!,$D101,#REF!))</f>
        <v/>
      </c>
      <c r="L101" s="713" t="str">
        <f>IF($D101="","",SUMIF('1月'!$D$5:$D$109,$D101,'1月'!$G$5:$G$109)-SUMIF('1月'!$D$5:$D$109,$D101,'1月'!$F$5:$F$109)+SUMIF('1月'!$N$5:$N$53,$D101,'1月'!$Q$5:$Q$53)-SUMIF('1月'!$N$5:$N$53,$D101,'1月'!$P$5:$P$53)+SUMIF('1月'!$N$61:$N$109,$D101,'1月'!$Q$61:$Q$109)-SUMIF('1月'!$N$61:$N$109,$D101,'1月'!$P$61:$P$109))</f>
        <v/>
      </c>
      <c r="M101" s="713" t="str">
        <f>IF($D101="","",SUMIF(#REF!,$D101,#REF!)-SUMIF(#REF!,$D101,#REF!)+SUMIF(#REF!,$D101,#REF!)-SUMIF(#REF!,$D101,#REF!)+SUMIF(#REF!,$D101,#REF!)-SUMIF(#REF!,$D101,#REF!))</f>
        <v/>
      </c>
      <c r="N101" s="713" t="str">
        <f>IF($D101="","",SUMIF(#REF!,$D101,#REF!)-SUMIF(#REF!,$D101,#REF!)+SUMIF(#REF!,$D101,#REF!)-SUMIF(#REF!,$D101,#REF!)+SUMIF(#REF!,$D101,#REF!)-SUMIF(#REF!,$D101,#REF!))</f>
        <v/>
      </c>
      <c r="O101" s="713" t="str">
        <f>IF($D101="","",SUMIF(#REF!,$D101,#REF!)-SUMIF(#REF!,$D101,#REF!)+SUMIF(#REF!,$D101,#REF!)-SUMIF(#REF!,$D101,#REF!)+SUMIF(#REF!,$D101,#REF!)-SUMIF(#REF!,$D101,#REF!))</f>
        <v/>
      </c>
      <c r="P101" s="713" t="str">
        <f>IF($D101="","",SUMIF(#REF!,$D101,#REF!)-SUMIF(#REF!,$D101,#REF!)+SUMIF(#REF!,$D101,#REF!)-SUMIF(#REF!,$D101,#REF!)+SUMIF(#REF!,$D101,#REF!)-SUMIF(#REF!,$D101,#REF!))</f>
        <v/>
      </c>
      <c r="Q101" s="714" t="str">
        <f>IF($D101="","",SUMIF(#REF!,$D101,#REF!)-SUMIF(#REF!,$D101,#REF!)+SUMIF(#REF!,$D101,#REF!)-SUMIF(#REF!,$D101,#REF!)+SUMIF(#REF!,$D101,#REF!)-SUMIF(#REF!,$D101,#REF!))</f>
        <v/>
      </c>
      <c r="R101" s="721">
        <f t="shared" si="6"/>
        <v>0</v>
      </c>
    </row>
    <row r="102" spans="2:18" ht="16.5" customHeight="1">
      <c r="B102" s="1019"/>
      <c r="C102" s="1117"/>
      <c r="D102" s="637" t="str">
        <f>IF(ISBLANK(科目一覧!T31),"",科目一覧!T31)</f>
        <v/>
      </c>
      <c r="E102" s="499" t="str">
        <f>IF(ISBLANK(科目一覧!U31),"",科目一覧!U31)</f>
        <v/>
      </c>
      <c r="F102" s="723" t="str">
        <f>IF($D102="","",SUMIF(#REF!,$D102,#REF!)-SUMIF(#REF!,$D102,#REF!)+SUMIF(#REF!,$D102,#REF!)-SUMIF(#REF!,$D102,#REF!)+SUMIF(#REF!,$D102,#REF!)-SUMIF(#REF!,$D102,#REF!))</f>
        <v/>
      </c>
      <c r="G102" s="723" t="str">
        <f>IF($D102="","",SUMIF(#REF!,$D102,#REF!)-SUMIF(#REF!,$D102,#REF!)+SUMIF(#REF!,$D102,#REF!)-SUMIF(#REF!,$D102,#REF!)+SUMIF(#REF!,$D102,#REF!)-SUMIF(#REF!,$D102,#REF!))</f>
        <v/>
      </c>
      <c r="H102" s="723" t="str">
        <f>IF($D102="","",SUMIF(#REF!,$D102,#REF!)-SUMIF(#REF!,$D102,#REF!)+SUMIF(#REF!,$D102,#REF!)-SUMIF(#REF!,$D102,#REF!)+SUMIF(#REF!,$D102,#REF!)-SUMIF(#REF!,$D102,#REF!))</f>
        <v/>
      </c>
      <c r="I102" s="723" t="str">
        <f>IF($D102="","",SUMIF(#REF!,$D102,#REF!)-SUMIF(#REF!,$D102,#REF!)+SUMIF(#REF!,$D102,#REF!)-SUMIF(#REF!,$D102,#REF!)+SUMIF(#REF!,$D102,#REF!)-SUMIF(#REF!,$D102,#REF!))</f>
        <v/>
      </c>
      <c r="J102" s="723" t="str">
        <f>IF($D102="","",SUMIF(#REF!,$D102,#REF!)-SUMIF(#REF!,$D102,#REF!)+SUMIF(#REF!,$D102,#REF!)-SUMIF(#REF!,$D102,#REF!)+SUMIF(#REF!,$D102,#REF!)-SUMIF(#REF!,$D102,#REF!))</f>
        <v/>
      </c>
      <c r="K102" s="723" t="str">
        <f>IF($D102="","",SUMIF(#REF!,$D102,#REF!)-SUMIF(#REF!,$D102,#REF!)+SUMIF(#REF!,$D102,#REF!)-SUMIF(#REF!,$D102,#REF!)+SUMIF(#REF!,$D102,#REF!)-SUMIF(#REF!,$D102,#REF!))</f>
        <v/>
      </c>
      <c r="L102" s="723" t="str">
        <f>IF($D102="","",SUMIF('1月'!$D$5:$D$109,$D102,'1月'!$G$5:$G$109)-SUMIF('1月'!$D$5:$D$109,$D102,'1月'!$F$5:$F$109)+SUMIF('1月'!$N$5:$N$53,$D102,'1月'!$Q$5:$Q$53)-SUMIF('1月'!$N$5:$N$53,$D102,'1月'!$P$5:$P$53)+SUMIF('1月'!$N$61:$N$109,$D102,'1月'!$Q$61:$Q$109)-SUMIF('1月'!$N$61:$N$109,$D102,'1月'!$P$61:$P$109))</f>
        <v/>
      </c>
      <c r="M102" s="723" t="str">
        <f>IF($D102="","",SUMIF(#REF!,$D102,#REF!)-SUMIF(#REF!,$D102,#REF!)+SUMIF(#REF!,$D102,#REF!)-SUMIF(#REF!,$D102,#REF!)+SUMIF(#REF!,$D102,#REF!)-SUMIF(#REF!,$D102,#REF!))</f>
        <v/>
      </c>
      <c r="N102" s="723" t="str">
        <f>IF($D102="","",SUMIF(#REF!,$D102,#REF!)-SUMIF(#REF!,$D102,#REF!)+SUMIF(#REF!,$D102,#REF!)-SUMIF(#REF!,$D102,#REF!)+SUMIF(#REF!,$D102,#REF!)-SUMIF(#REF!,$D102,#REF!))</f>
        <v/>
      </c>
      <c r="O102" s="723" t="str">
        <f>IF($D102="","",SUMIF(#REF!,$D102,#REF!)-SUMIF(#REF!,$D102,#REF!)+SUMIF(#REF!,$D102,#REF!)-SUMIF(#REF!,$D102,#REF!)+SUMIF(#REF!,$D102,#REF!)-SUMIF(#REF!,$D102,#REF!))</f>
        <v/>
      </c>
      <c r="P102" s="723" t="str">
        <f>IF($D102="","",SUMIF(#REF!,$D102,#REF!)-SUMIF(#REF!,$D102,#REF!)+SUMIF(#REF!,$D102,#REF!)-SUMIF(#REF!,$D102,#REF!)+SUMIF(#REF!,$D102,#REF!)-SUMIF(#REF!,$D102,#REF!))</f>
        <v/>
      </c>
      <c r="Q102" s="724" t="str">
        <f>IF($D102="","",SUMIF(#REF!,$D102,#REF!)-SUMIF(#REF!,$D102,#REF!)+SUMIF(#REF!,$D102,#REF!)-SUMIF(#REF!,$D102,#REF!)+SUMIF(#REF!,$D102,#REF!)-SUMIF(#REF!,$D102,#REF!))</f>
        <v/>
      </c>
      <c r="R102" s="725">
        <f t="shared" si="6"/>
        <v>0</v>
      </c>
    </row>
    <row r="103" spans="2:18" ht="16.5" customHeight="1">
      <c r="B103" s="1019"/>
      <c r="C103" s="1162" t="s">
        <v>497</v>
      </c>
      <c r="D103" s="638">
        <f>IF(ISBLANK(科目一覧!T32),"",科目一覧!T32)</f>
        <v>271</v>
      </c>
      <c r="E103" s="493" t="str">
        <f>IF(ISBLANK(科目一覧!U32),"",科目一覧!U32)</f>
        <v>投資有価証券</v>
      </c>
      <c r="F103" s="718" t="e">
        <f>IF($D103="","",SUMIF(#REF!,$D103,#REF!)-SUMIF(#REF!,$D103,#REF!)+SUMIF(#REF!,$D103,#REF!)-SUMIF(#REF!,$D103,#REF!)+SUMIF(#REF!,$D103,#REF!)-SUMIF(#REF!,$D103,#REF!))</f>
        <v>#REF!</v>
      </c>
      <c r="G103" s="718" t="e">
        <f>IF($D103="","",SUMIF(#REF!,$D103,#REF!)-SUMIF(#REF!,$D103,#REF!)+SUMIF(#REF!,$D103,#REF!)-SUMIF(#REF!,$D103,#REF!)+SUMIF(#REF!,$D103,#REF!)-SUMIF(#REF!,$D103,#REF!))</f>
        <v>#REF!</v>
      </c>
      <c r="H103" s="718" t="e">
        <f>IF($D103="","",SUMIF(#REF!,$D103,#REF!)-SUMIF(#REF!,$D103,#REF!)+SUMIF(#REF!,$D103,#REF!)-SUMIF(#REF!,$D103,#REF!)+SUMIF(#REF!,$D103,#REF!)-SUMIF(#REF!,$D103,#REF!))</f>
        <v>#REF!</v>
      </c>
      <c r="I103" s="718" t="e">
        <f>IF($D103="","",SUMIF(#REF!,$D103,#REF!)-SUMIF(#REF!,$D103,#REF!)+SUMIF(#REF!,$D103,#REF!)-SUMIF(#REF!,$D103,#REF!)+SUMIF(#REF!,$D103,#REF!)-SUMIF(#REF!,$D103,#REF!))</f>
        <v>#REF!</v>
      </c>
      <c r="J103" s="718" t="e">
        <f>IF($D103="","",SUMIF(#REF!,$D103,#REF!)-SUMIF(#REF!,$D103,#REF!)+SUMIF(#REF!,$D103,#REF!)-SUMIF(#REF!,$D103,#REF!)+SUMIF(#REF!,$D103,#REF!)-SUMIF(#REF!,$D103,#REF!))</f>
        <v>#REF!</v>
      </c>
      <c r="K103" s="718" t="e">
        <f>IF($D103="","",SUMIF(#REF!,$D103,#REF!)-SUMIF(#REF!,$D103,#REF!)+SUMIF(#REF!,$D103,#REF!)-SUMIF(#REF!,$D103,#REF!)+SUMIF(#REF!,$D103,#REF!)-SUMIF(#REF!,$D103,#REF!))</f>
        <v>#REF!</v>
      </c>
      <c r="L103" s="718">
        <f>IF($D103="","",SUMIF('1月'!$D$5:$D$109,$D103,'1月'!$G$5:$G$109)-SUMIF('1月'!$D$5:$D$109,$D103,'1月'!$F$5:$F$109)+SUMIF('1月'!$N$5:$N$53,$D103,'1月'!$Q$5:$Q$53)-SUMIF('1月'!$N$5:$N$53,$D103,'1月'!$P$5:$P$53)+SUMIF('1月'!$N$61:$N$109,$D103,'1月'!$Q$61:$Q$109)-SUMIF('1月'!$N$61:$N$109,$D103,'1月'!$P$61:$P$109))</f>
        <v>0</v>
      </c>
      <c r="M103" s="718" t="e">
        <f>IF($D103="","",SUMIF(#REF!,$D103,#REF!)-SUMIF(#REF!,$D103,#REF!)+SUMIF(#REF!,$D103,#REF!)-SUMIF(#REF!,$D103,#REF!)+SUMIF(#REF!,$D103,#REF!)-SUMIF(#REF!,$D103,#REF!))</f>
        <v>#REF!</v>
      </c>
      <c r="N103" s="718" t="e">
        <f>IF($D103="","",SUMIF(#REF!,$D103,#REF!)-SUMIF(#REF!,$D103,#REF!)+SUMIF(#REF!,$D103,#REF!)-SUMIF(#REF!,$D103,#REF!)+SUMIF(#REF!,$D103,#REF!)-SUMIF(#REF!,$D103,#REF!))</f>
        <v>#REF!</v>
      </c>
      <c r="O103" s="718" t="e">
        <f>IF($D103="","",SUMIF(#REF!,$D103,#REF!)-SUMIF(#REF!,$D103,#REF!)+SUMIF(#REF!,$D103,#REF!)-SUMIF(#REF!,$D103,#REF!)+SUMIF(#REF!,$D103,#REF!)-SUMIF(#REF!,$D103,#REF!))</f>
        <v>#REF!</v>
      </c>
      <c r="P103" s="718" t="e">
        <f>IF($D103="","",SUMIF(#REF!,$D103,#REF!)-SUMIF(#REF!,$D103,#REF!)+SUMIF(#REF!,$D103,#REF!)-SUMIF(#REF!,$D103,#REF!)+SUMIF(#REF!,$D103,#REF!)-SUMIF(#REF!,$D103,#REF!))</f>
        <v>#REF!</v>
      </c>
      <c r="Q103" s="726" t="e">
        <f>IF($D103="","",SUMIF(#REF!,$D103,#REF!)-SUMIF(#REF!,$D103,#REF!)+SUMIF(#REF!,$D103,#REF!)-SUMIF(#REF!,$D103,#REF!)+SUMIF(#REF!,$D103,#REF!)-SUMIF(#REF!,$D103,#REF!))</f>
        <v>#REF!</v>
      </c>
      <c r="R103" s="727" t="e">
        <f t="shared" si="6"/>
        <v>#REF!</v>
      </c>
    </row>
    <row r="104" spans="2:18" ht="16.5" customHeight="1">
      <c r="B104" s="1019"/>
      <c r="C104" s="1162"/>
      <c r="D104" s="636">
        <f>IF(ISBLANK(科目一覧!T33),"",科目一覧!T33)</f>
        <v>274</v>
      </c>
      <c r="E104" s="382" t="str">
        <f>IF(ISBLANK(科目一覧!U33),"",科目一覧!U33)</f>
        <v>差入保証金</v>
      </c>
      <c r="F104" s="713" t="e">
        <f>IF($D104="","",SUMIF(#REF!,$D104,#REF!)-SUMIF(#REF!,$D104,#REF!)+SUMIF(#REF!,$D104,#REF!)-SUMIF(#REF!,$D104,#REF!)+SUMIF(#REF!,$D104,#REF!)-SUMIF(#REF!,$D104,#REF!))</f>
        <v>#REF!</v>
      </c>
      <c r="G104" s="713" t="e">
        <f>IF($D104="","",SUMIF(#REF!,$D104,#REF!)-SUMIF(#REF!,$D104,#REF!)+SUMIF(#REF!,$D104,#REF!)-SUMIF(#REF!,$D104,#REF!)+SUMIF(#REF!,$D104,#REF!)-SUMIF(#REF!,$D104,#REF!))</f>
        <v>#REF!</v>
      </c>
      <c r="H104" s="713" t="e">
        <f>IF($D104="","",SUMIF(#REF!,$D104,#REF!)-SUMIF(#REF!,$D104,#REF!)+SUMIF(#REF!,$D104,#REF!)-SUMIF(#REF!,$D104,#REF!)+SUMIF(#REF!,$D104,#REF!)-SUMIF(#REF!,$D104,#REF!))</f>
        <v>#REF!</v>
      </c>
      <c r="I104" s="713" t="e">
        <f>IF($D104="","",SUMIF(#REF!,$D104,#REF!)-SUMIF(#REF!,$D104,#REF!)+SUMIF(#REF!,$D104,#REF!)-SUMIF(#REF!,$D104,#REF!)+SUMIF(#REF!,$D104,#REF!)-SUMIF(#REF!,$D104,#REF!))</f>
        <v>#REF!</v>
      </c>
      <c r="J104" s="713" t="e">
        <f>IF($D104="","",SUMIF(#REF!,$D104,#REF!)-SUMIF(#REF!,$D104,#REF!)+SUMIF(#REF!,$D104,#REF!)-SUMIF(#REF!,$D104,#REF!)+SUMIF(#REF!,$D104,#REF!)-SUMIF(#REF!,$D104,#REF!))</f>
        <v>#REF!</v>
      </c>
      <c r="K104" s="713" t="e">
        <f>IF($D104="","",SUMIF(#REF!,$D104,#REF!)-SUMIF(#REF!,$D104,#REF!)+SUMIF(#REF!,$D104,#REF!)-SUMIF(#REF!,$D104,#REF!)+SUMIF(#REF!,$D104,#REF!)-SUMIF(#REF!,$D104,#REF!))</f>
        <v>#REF!</v>
      </c>
      <c r="L104" s="713">
        <f>IF($D104="","",SUMIF('1月'!$D$5:$D$109,$D104,'1月'!$G$5:$G$109)-SUMIF('1月'!$D$5:$D$109,$D104,'1月'!$F$5:$F$109)+SUMIF('1月'!$N$5:$N$53,$D104,'1月'!$Q$5:$Q$53)-SUMIF('1月'!$N$5:$N$53,$D104,'1月'!$P$5:$P$53)+SUMIF('1月'!$N$61:$N$109,$D104,'1月'!$Q$61:$Q$109)-SUMIF('1月'!$N$61:$N$109,$D104,'1月'!$P$61:$P$109))</f>
        <v>0</v>
      </c>
      <c r="M104" s="713" t="e">
        <f>IF($D104="","",SUMIF(#REF!,$D104,#REF!)-SUMIF(#REF!,$D104,#REF!)+SUMIF(#REF!,$D104,#REF!)-SUMIF(#REF!,$D104,#REF!)+SUMIF(#REF!,$D104,#REF!)-SUMIF(#REF!,$D104,#REF!))</f>
        <v>#REF!</v>
      </c>
      <c r="N104" s="713" t="e">
        <f>IF($D104="","",SUMIF(#REF!,$D104,#REF!)-SUMIF(#REF!,$D104,#REF!)+SUMIF(#REF!,$D104,#REF!)-SUMIF(#REF!,$D104,#REF!)+SUMIF(#REF!,$D104,#REF!)-SUMIF(#REF!,$D104,#REF!))</f>
        <v>#REF!</v>
      </c>
      <c r="O104" s="713" t="e">
        <f>IF($D104="","",SUMIF(#REF!,$D104,#REF!)-SUMIF(#REF!,$D104,#REF!)+SUMIF(#REF!,$D104,#REF!)-SUMIF(#REF!,$D104,#REF!)+SUMIF(#REF!,$D104,#REF!)-SUMIF(#REF!,$D104,#REF!))</f>
        <v>#REF!</v>
      </c>
      <c r="P104" s="713" t="e">
        <f>IF($D104="","",SUMIF(#REF!,$D104,#REF!)-SUMIF(#REF!,$D104,#REF!)+SUMIF(#REF!,$D104,#REF!)-SUMIF(#REF!,$D104,#REF!)+SUMIF(#REF!,$D104,#REF!)-SUMIF(#REF!,$D104,#REF!))</f>
        <v>#REF!</v>
      </c>
      <c r="Q104" s="714" t="e">
        <f>IF($D104="","",SUMIF(#REF!,$D104,#REF!)-SUMIF(#REF!,$D104,#REF!)+SUMIF(#REF!,$D104,#REF!)-SUMIF(#REF!,$D104,#REF!)+SUMIF(#REF!,$D104,#REF!)-SUMIF(#REF!,$D104,#REF!))</f>
        <v>#REF!</v>
      </c>
      <c r="R104" s="721" t="e">
        <f t="shared" si="6"/>
        <v>#REF!</v>
      </c>
    </row>
    <row r="105" spans="2:18" ht="16.5" customHeight="1">
      <c r="B105" s="1019"/>
      <c r="C105" s="1162"/>
      <c r="D105" s="636">
        <f>IF(ISBLANK(科目一覧!T34),"",科目一覧!T34)</f>
        <v>278</v>
      </c>
      <c r="E105" s="382" t="str">
        <f>IF(ISBLANK(科目一覧!U34),"",科目一覧!U34)</f>
        <v>長期前払費用</v>
      </c>
      <c r="F105" s="713" t="e">
        <f>IF($D105="","",SUMIF(#REF!,$D105,#REF!)-SUMIF(#REF!,$D105,#REF!)+SUMIF(#REF!,$D105,#REF!)-SUMIF(#REF!,$D105,#REF!)+SUMIF(#REF!,$D105,#REF!)-SUMIF(#REF!,$D105,#REF!))</f>
        <v>#REF!</v>
      </c>
      <c r="G105" s="713" t="e">
        <f>IF($D105="","",SUMIF(#REF!,$D105,#REF!)-SUMIF(#REF!,$D105,#REF!)+SUMIF(#REF!,$D105,#REF!)-SUMIF(#REF!,$D105,#REF!)+SUMIF(#REF!,$D105,#REF!)-SUMIF(#REF!,$D105,#REF!))</f>
        <v>#REF!</v>
      </c>
      <c r="H105" s="713" t="e">
        <f>IF($D105="","",SUMIF(#REF!,$D105,#REF!)-SUMIF(#REF!,$D105,#REF!)+SUMIF(#REF!,$D105,#REF!)-SUMIF(#REF!,$D105,#REF!)+SUMIF(#REF!,$D105,#REF!)-SUMIF(#REF!,$D105,#REF!))</f>
        <v>#REF!</v>
      </c>
      <c r="I105" s="713" t="e">
        <f>IF($D105="","",SUMIF(#REF!,$D105,#REF!)-SUMIF(#REF!,$D105,#REF!)+SUMIF(#REF!,$D105,#REF!)-SUMIF(#REF!,$D105,#REF!)+SUMIF(#REF!,$D105,#REF!)-SUMIF(#REF!,$D105,#REF!))</f>
        <v>#REF!</v>
      </c>
      <c r="J105" s="713" t="e">
        <f>IF($D105="","",SUMIF(#REF!,$D105,#REF!)-SUMIF(#REF!,$D105,#REF!)+SUMIF(#REF!,$D105,#REF!)-SUMIF(#REF!,$D105,#REF!)+SUMIF(#REF!,$D105,#REF!)-SUMIF(#REF!,$D105,#REF!))</f>
        <v>#REF!</v>
      </c>
      <c r="K105" s="713" t="e">
        <f>IF($D105="","",SUMIF(#REF!,$D105,#REF!)-SUMIF(#REF!,$D105,#REF!)+SUMIF(#REF!,$D105,#REF!)-SUMIF(#REF!,$D105,#REF!)+SUMIF(#REF!,$D105,#REF!)-SUMIF(#REF!,$D105,#REF!))</f>
        <v>#REF!</v>
      </c>
      <c r="L105" s="713">
        <f>IF($D105="","",SUMIF('1月'!$D$5:$D$109,$D105,'1月'!$G$5:$G$109)-SUMIF('1月'!$D$5:$D$109,$D105,'1月'!$F$5:$F$109)+SUMIF('1月'!$N$5:$N$53,$D105,'1月'!$Q$5:$Q$53)-SUMIF('1月'!$N$5:$N$53,$D105,'1月'!$P$5:$P$53)+SUMIF('1月'!$N$61:$N$109,$D105,'1月'!$Q$61:$Q$109)-SUMIF('1月'!$N$61:$N$109,$D105,'1月'!$P$61:$P$109))</f>
        <v>0</v>
      </c>
      <c r="M105" s="713" t="e">
        <f>IF($D105="","",SUMIF(#REF!,$D105,#REF!)-SUMIF(#REF!,$D105,#REF!)+SUMIF(#REF!,$D105,#REF!)-SUMIF(#REF!,$D105,#REF!)+SUMIF(#REF!,$D105,#REF!)-SUMIF(#REF!,$D105,#REF!))</f>
        <v>#REF!</v>
      </c>
      <c r="N105" s="713" t="e">
        <f>IF($D105="","",SUMIF(#REF!,$D105,#REF!)-SUMIF(#REF!,$D105,#REF!)+SUMIF(#REF!,$D105,#REF!)-SUMIF(#REF!,$D105,#REF!)+SUMIF(#REF!,$D105,#REF!)-SUMIF(#REF!,$D105,#REF!))</f>
        <v>#REF!</v>
      </c>
      <c r="O105" s="713" t="e">
        <f>IF($D105="","",SUMIF(#REF!,$D105,#REF!)-SUMIF(#REF!,$D105,#REF!)+SUMIF(#REF!,$D105,#REF!)-SUMIF(#REF!,$D105,#REF!)+SUMIF(#REF!,$D105,#REF!)-SUMIF(#REF!,$D105,#REF!))</f>
        <v>#REF!</v>
      </c>
      <c r="P105" s="713" t="e">
        <f>IF($D105="","",SUMIF(#REF!,$D105,#REF!)-SUMIF(#REF!,$D105,#REF!)+SUMIF(#REF!,$D105,#REF!)-SUMIF(#REF!,$D105,#REF!)+SUMIF(#REF!,$D105,#REF!)-SUMIF(#REF!,$D105,#REF!))</f>
        <v>#REF!</v>
      </c>
      <c r="Q105" s="714" t="e">
        <f>IF($D105="","",SUMIF(#REF!,$D105,#REF!)-SUMIF(#REF!,$D105,#REF!)+SUMIF(#REF!,$D105,#REF!)-SUMIF(#REF!,$D105,#REF!)+SUMIF(#REF!,$D105,#REF!)-SUMIF(#REF!,$D105,#REF!))</f>
        <v>#REF!</v>
      </c>
      <c r="R105" s="721" t="e">
        <f t="shared" si="6"/>
        <v>#REF!</v>
      </c>
    </row>
    <row r="106" spans="2:18" ht="16.5" customHeight="1">
      <c r="B106" s="1019"/>
      <c r="C106" s="1162"/>
      <c r="D106" s="636">
        <f>IF(ISBLANK(科目一覧!T35),"",科目一覧!T35)</f>
        <v>276</v>
      </c>
      <c r="E106" s="382" t="str">
        <f>IF(ISBLANK(科目一覧!U35),"",科目一覧!U35)</f>
        <v>保険積立金</v>
      </c>
      <c r="F106" s="713" t="e">
        <f>IF($D106="","",SUMIF(#REF!,$D106,#REF!)-SUMIF(#REF!,$D106,#REF!)+SUMIF(#REF!,$D106,#REF!)-SUMIF(#REF!,$D106,#REF!)+SUMIF(#REF!,$D106,#REF!)-SUMIF(#REF!,$D106,#REF!))</f>
        <v>#REF!</v>
      </c>
      <c r="G106" s="713" t="e">
        <f>IF($D106="","",SUMIF(#REF!,$D106,#REF!)-SUMIF(#REF!,$D106,#REF!)+SUMIF(#REF!,$D106,#REF!)-SUMIF(#REF!,$D106,#REF!)+SUMIF(#REF!,$D106,#REF!)-SUMIF(#REF!,$D106,#REF!))</f>
        <v>#REF!</v>
      </c>
      <c r="H106" s="713" t="e">
        <f>IF($D106="","",SUMIF(#REF!,$D106,#REF!)-SUMIF(#REF!,$D106,#REF!)+SUMIF(#REF!,$D106,#REF!)-SUMIF(#REF!,$D106,#REF!)+SUMIF(#REF!,$D106,#REF!)-SUMIF(#REF!,$D106,#REF!))</f>
        <v>#REF!</v>
      </c>
      <c r="I106" s="713" t="e">
        <f>IF($D106="","",SUMIF(#REF!,$D106,#REF!)-SUMIF(#REF!,$D106,#REF!)+SUMIF(#REF!,$D106,#REF!)-SUMIF(#REF!,$D106,#REF!)+SUMIF(#REF!,$D106,#REF!)-SUMIF(#REF!,$D106,#REF!))</f>
        <v>#REF!</v>
      </c>
      <c r="J106" s="713" t="e">
        <f>IF($D106="","",SUMIF(#REF!,$D106,#REF!)-SUMIF(#REF!,$D106,#REF!)+SUMIF(#REF!,$D106,#REF!)-SUMIF(#REF!,$D106,#REF!)+SUMIF(#REF!,$D106,#REF!)-SUMIF(#REF!,$D106,#REF!))</f>
        <v>#REF!</v>
      </c>
      <c r="K106" s="713" t="e">
        <f>IF($D106="","",SUMIF(#REF!,$D106,#REF!)-SUMIF(#REF!,$D106,#REF!)+SUMIF(#REF!,$D106,#REF!)-SUMIF(#REF!,$D106,#REF!)+SUMIF(#REF!,$D106,#REF!)-SUMIF(#REF!,$D106,#REF!))</f>
        <v>#REF!</v>
      </c>
      <c r="L106" s="713">
        <f>IF($D106="","",SUMIF('1月'!$D$5:$D$109,$D106,'1月'!$G$5:$G$109)-SUMIF('1月'!$D$5:$D$109,$D106,'1月'!$F$5:$F$109)+SUMIF('1月'!$N$5:$N$53,$D106,'1月'!$Q$5:$Q$53)-SUMIF('1月'!$N$5:$N$53,$D106,'1月'!$P$5:$P$53)+SUMIF('1月'!$N$61:$N$109,$D106,'1月'!$Q$61:$Q$109)-SUMIF('1月'!$N$61:$N$109,$D106,'1月'!$P$61:$P$109))</f>
        <v>0</v>
      </c>
      <c r="M106" s="713" t="e">
        <f>IF($D106="","",SUMIF(#REF!,$D106,#REF!)-SUMIF(#REF!,$D106,#REF!)+SUMIF(#REF!,$D106,#REF!)-SUMIF(#REF!,$D106,#REF!)+SUMIF(#REF!,$D106,#REF!)-SUMIF(#REF!,$D106,#REF!))</f>
        <v>#REF!</v>
      </c>
      <c r="N106" s="713" t="e">
        <f>IF($D106="","",SUMIF(#REF!,$D106,#REF!)-SUMIF(#REF!,$D106,#REF!)+SUMIF(#REF!,$D106,#REF!)-SUMIF(#REF!,$D106,#REF!)+SUMIF(#REF!,$D106,#REF!)-SUMIF(#REF!,$D106,#REF!))</f>
        <v>#REF!</v>
      </c>
      <c r="O106" s="713" t="e">
        <f>IF($D106="","",SUMIF(#REF!,$D106,#REF!)-SUMIF(#REF!,$D106,#REF!)+SUMIF(#REF!,$D106,#REF!)-SUMIF(#REF!,$D106,#REF!)+SUMIF(#REF!,$D106,#REF!)-SUMIF(#REF!,$D106,#REF!))</f>
        <v>#REF!</v>
      </c>
      <c r="P106" s="713" t="e">
        <f>IF($D106="","",SUMIF(#REF!,$D106,#REF!)-SUMIF(#REF!,$D106,#REF!)+SUMIF(#REF!,$D106,#REF!)-SUMIF(#REF!,$D106,#REF!)+SUMIF(#REF!,$D106,#REF!)-SUMIF(#REF!,$D106,#REF!))</f>
        <v>#REF!</v>
      </c>
      <c r="Q106" s="714" t="e">
        <f>IF($D106="","",SUMIF(#REF!,$D106,#REF!)-SUMIF(#REF!,$D106,#REF!)+SUMIF(#REF!,$D106,#REF!)-SUMIF(#REF!,$D106,#REF!)+SUMIF(#REF!,$D106,#REF!)-SUMIF(#REF!,$D106,#REF!))</f>
        <v>#REF!</v>
      </c>
      <c r="R106" s="721" t="e">
        <f t="shared" si="6"/>
        <v>#REF!</v>
      </c>
    </row>
    <row r="107" spans="2:18" ht="16.5" customHeight="1" thickBot="1">
      <c r="B107" s="1019"/>
      <c r="C107" s="1103"/>
      <c r="D107" s="637">
        <f>IF(ISBLANK(科目一覧!T36),"",科目一覧!T36)</f>
        <v>277</v>
      </c>
      <c r="E107" s="490" t="str">
        <f>IF(ISBLANK(科目一覧!U36),"",科目一覧!U36)</f>
        <v>リサイクル預託金</v>
      </c>
      <c r="F107" s="716" t="e">
        <f>IF($D107="","",SUMIF(#REF!,$D107,#REF!)-SUMIF(#REF!,$D107,#REF!)+SUMIF(#REF!,$D107,#REF!)-SUMIF(#REF!,$D107,#REF!)+SUMIF(#REF!,$D107,#REF!)-SUMIF(#REF!,$D107,#REF!))</f>
        <v>#REF!</v>
      </c>
      <c r="G107" s="716" t="e">
        <f>IF($D107="","",SUMIF(#REF!,$D107,#REF!)-SUMIF(#REF!,$D107,#REF!)+SUMIF(#REF!,$D107,#REF!)-SUMIF(#REF!,$D107,#REF!)+SUMIF(#REF!,$D107,#REF!)-SUMIF(#REF!,$D107,#REF!))</f>
        <v>#REF!</v>
      </c>
      <c r="H107" s="716" t="e">
        <f>IF($D107="","",SUMIF(#REF!,$D107,#REF!)-SUMIF(#REF!,$D107,#REF!)+SUMIF(#REF!,$D107,#REF!)-SUMIF(#REF!,$D107,#REF!)+SUMIF(#REF!,$D107,#REF!)-SUMIF(#REF!,$D107,#REF!))</f>
        <v>#REF!</v>
      </c>
      <c r="I107" s="716" t="e">
        <f>IF($D107="","",SUMIF(#REF!,$D107,#REF!)-SUMIF(#REF!,$D107,#REF!)+SUMIF(#REF!,$D107,#REF!)-SUMIF(#REF!,$D107,#REF!)+SUMIF(#REF!,$D107,#REF!)-SUMIF(#REF!,$D107,#REF!))</f>
        <v>#REF!</v>
      </c>
      <c r="J107" s="716" t="e">
        <f>IF($D107="","",SUMIF(#REF!,$D107,#REF!)-SUMIF(#REF!,$D107,#REF!)+SUMIF(#REF!,$D107,#REF!)-SUMIF(#REF!,$D107,#REF!)+SUMIF(#REF!,$D107,#REF!)-SUMIF(#REF!,$D107,#REF!))</f>
        <v>#REF!</v>
      </c>
      <c r="K107" s="716" t="e">
        <f>IF($D107="","",SUMIF(#REF!,$D107,#REF!)-SUMIF(#REF!,$D107,#REF!)+SUMIF(#REF!,$D107,#REF!)-SUMIF(#REF!,$D107,#REF!)+SUMIF(#REF!,$D107,#REF!)-SUMIF(#REF!,$D107,#REF!))</f>
        <v>#REF!</v>
      </c>
      <c r="L107" s="716">
        <f>IF($D107="","",SUMIF('1月'!$D$5:$D$109,$D107,'1月'!$G$5:$G$109)-SUMIF('1月'!$D$5:$D$109,$D107,'1月'!$F$5:$F$109)+SUMIF('1月'!$N$5:$N$53,$D107,'1月'!$Q$5:$Q$53)-SUMIF('1月'!$N$5:$N$53,$D107,'1月'!$P$5:$P$53)+SUMIF('1月'!$N$61:$N$109,$D107,'1月'!$Q$61:$Q$109)-SUMIF('1月'!$N$61:$N$109,$D107,'1月'!$P$61:$P$109))</f>
        <v>0</v>
      </c>
      <c r="M107" s="716" t="e">
        <f>IF($D107="","",SUMIF(#REF!,$D107,#REF!)-SUMIF(#REF!,$D107,#REF!)+SUMIF(#REF!,$D107,#REF!)-SUMIF(#REF!,$D107,#REF!)+SUMIF(#REF!,$D107,#REF!)-SUMIF(#REF!,$D107,#REF!))</f>
        <v>#REF!</v>
      </c>
      <c r="N107" s="716" t="e">
        <f>IF($D107="","",SUMIF(#REF!,$D107,#REF!)-SUMIF(#REF!,$D107,#REF!)+SUMIF(#REF!,$D107,#REF!)-SUMIF(#REF!,$D107,#REF!)+SUMIF(#REF!,$D107,#REF!)-SUMIF(#REF!,$D107,#REF!))</f>
        <v>#REF!</v>
      </c>
      <c r="O107" s="716" t="e">
        <f>IF($D107="","",SUMIF(#REF!,$D107,#REF!)-SUMIF(#REF!,$D107,#REF!)+SUMIF(#REF!,$D107,#REF!)-SUMIF(#REF!,$D107,#REF!)+SUMIF(#REF!,$D107,#REF!)-SUMIF(#REF!,$D107,#REF!))</f>
        <v>#REF!</v>
      </c>
      <c r="P107" s="716" t="e">
        <f>IF($D107="","",SUMIF(#REF!,$D107,#REF!)-SUMIF(#REF!,$D107,#REF!)+SUMIF(#REF!,$D107,#REF!)-SUMIF(#REF!,$D107,#REF!)+SUMIF(#REF!,$D107,#REF!)-SUMIF(#REF!,$D107,#REF!))</f>
        <v>#REF!</v>
      </c>
      <c r="Q107" s="717" t="e">
        <f>IF($D107="","",SUMIF(#REF!,$D107,#REF!)-SUMIF(#REF!,$D107,#REF!)+SUMIF(#REF!,$D107,#REF!)-SUMIF(#REF!,$D107,#REF!)+SUMIF(#REF!,$D107,#REF!)-SUMIF(#REF!,$D107,#REF!))</f>
        <v>#REF!</v>
      </c>
      <c r="R107" s="722" t="e">
        <f t="shared" si="6"/>
        <v>#REF!</v>
      </c>
    </row>
    <row r="108" spans="2:18" ht="18" customHeight="1" thickTop="1" thickBot="1">
      <c r="B108" s="1368" t="s">
        <v>516</v>
      </c>
      <c r="C108" s="1369"/>
      <c r="D108" s="1369"/>
      <c r="E108" s="1370"/>
      <c r="F108" s="728" t="e">
        <f>SUM(F78:F107)</f>
        <v>#REF!</v>
      </c>
      <c r="G108" s="728" t="e">
        <f t="shared" ref="G108:Q108" si="7">SUM(G78:G107)</f>
        <v>#REF!</v>
      </c>
      <c r="H108" s="728" t="e">
        <f t="shared" si="7"/>
        <v>#REF!</v>
      </c>
      <c r="I108" s="728" t="e">
        <f t="shared" si="7"/>
        <v>#REF!</v>
      </c>
      <c r="J108" s="728" t="e">
        <f t="shared" si="7"/>
        <v>#REF!</v>
      </c>
      <c r="K108" s="728" t="e">
        <f t="shared" si="7"/>
        <v>#REF!</v>
      </c>
      <c r="L108" s="728" t="e">
        <f t="shared" si="7"/>
        <v>#REF!</v>
      </c>
      <c r="M108" s="728" t="e">
        <f t="shared" si="7"/>
        <v>#REF!</v>
      </c>
      <c r="N108" s="728" t="e">
        <f t="shared" si="7"/>
        <v>#REF!</v>
      </c>
      <c r="O108" s="728" t="e">
        <f t="shared" si="7"/>
        <v>#REF!</v>
      </c>
      <c r="P108" s="728" t="e">
        <f t="shared" si="7"/>
        <v>#REF!</v>
      </c>
      <c r="Q108" s="729" t="e">
        <f t="shared" si="7"/>
        <v>#REF!</v>
      </c>
      <c r="R108" s="730" t="e">
        <f t="shared" si="6"/>
        <v>#REF!</v>
      </c>
    </row>
    <row r="109" spans="2:18" ht="16.5" customHeight="1">
      <c r="B109" s="1087" t="s">
        <v>498</v>
      </c>
      <c r="C109" s="1361" t="s">
        <v>455</v>
      </c>
      <c r="D109" s="731">
        <f>IF(ISBLANK(科目一覧!T37),"",科目一覧!T37)</f>
        <v>311</v>
      </c>
      <c r="E109" s="732" t="str">
        <f>IF(ISBLANK(科目一覧!U37),"",科目一覧!U37)</f>
        <v>支払手形</v>
      </c>
      <c r="F109" s="733" t="e">
        <f>SUMIF(#REF!,$D109,#REF!)-SUMIF(#REF!,$D109,#REF!)+SUMIF(#REF!,$D109,#REF!)-SUMIF(#REF!,$D109,#REF!)+SUMIF(#REF!,$D109,#REF!)-SUMIF(#REF!,$D109,#REF!)</f>
        <v>#REF!</v>
      </c>
      <c r="G109" s="733" t="e">
        <f>SUMIF(#REF!,$D109,#REF!)-SUMIF(#REF!,$D109,#REF!)+SUMIF(#REF!,$D109,#REF!)-SUMIF(#REF!,$D109,#REF!)+SUMIF(#REF!,$D109,#REF!)-SUMIF(#REF!,$D109,#REF!)</f>
        <v>#REF!</v>
      </c>
      <c r="H109" s="733" t="e">
        <f>SUMIF(#REF!,$D109,#REF!)-SUMIF(#REF!,$D109,#REF!)+SUMIF(#REF!,$D109,#REF!)-SUMIF(#REF!,$D109,#REF!)+SUMIF(#REF!,$D109,#REF!)-SUMIF(#REF!,$D109,#REF!)</f>
        <v>#REF!</v>
      </c>
      <c r="I109" s="733" t="e">
        <f>SUMIF(#REF!,$D109,#REF!)-SUMIF(#REF!,$D109,#REF!)+SUMIF(#REF!,$D109,#REF!)-SUMIF(#REF!,$D109,#REF!)+SUMIF(#REF!,$D109,#REF!)-SUMIF(#REF!,$D109,#REF!)</f>
        <v>#REF!</v>
      </c>
      <c r="J109" s="733" t="e">
        <f>SUMIF(#REF!,$D109,#REF!)-SUMIF(#REF!,$D109,#REF!)+SUMIF(#REF!,$D109,#REF!)-SUMIF(#REF!,$D109,#REF!)+SUMIF(#REF!,$D109,#REF!)-SUMIF(#REF!,$D109,#REF!)</f>
        <v>#REF!</v>
      </c>
      <c r="K109" s="733" t="e">
        <f>SUMIF(#REF!,$D109,#REF!)-SUMIF(#REF!,$D109,#REF!)+SUMIF(#REF!,$D109,#REF!)-SUMIF(#REF!,$D109,#REF!)+SUMIF(#REF!,$D109,#REF!)-SUMIF(#REF!,$D109,#REF!)</f>
        <v>#REF!</v>
      </c>
      <c r="L109" s="733">
        <f>SUMIF('1月'!$D$5:$D$109,$D109,'1月'!$F$5:$F$109)-SUMIF('1月'!$D$5:$D$109,$D109,'1月'!$G$5:$G$109)+SUMIF('1月'!$N$5:$N$53,$D109,'1月'!$P$5:$P$53)-SUMIF('1月'!$N$5:$N$53,$D109,'1月'!$Q$5:$Q$53)+SUMIF('1月'!$N$61:$N$109,$D109,'1月'!$P$61:$P$109)-SUMIF('1月'!$N$61:$N$109,$D109,'1月'!$Q$61:$Q$109)</f>
        <v>0</v>
      </c>
      <c r="M109" s="733" t="e">
        <f>SUMIF(#REF!,$D109,#REF!)-SUMIF(#REF!,$D109,#REF!)+SUMIF(#REF!,$D109,#REF!)-SUMIF(#REF!,$D109,#REF!)+SUMIF(#REF!,$D109,#REF!)-SUMIF(#REF!,$D109,#REF!)</f>
        <v>#REF!</v>
      </c>
      <c r="N109" s="733" t="e">
        <f>SUMIF(#REF!,$D109,#REF!)-SUMIF(#REF!,$D109,#REF!)+SUMIF(#REF!,$D109,#REF!)-SUMIF(#REF!,$D109,#REF!)+SUMIF(#REF!,$D109,#REF!)-SUMIF(#REF!,$D109,#REF!)</f>
        <v>#REF!</v>
      </c>
      <c r="O109" s="733" t="e">
        <f>SUMIF(#REF!,$D109,#REF!)-SUMIF(#REF!,$D109,#REF!)+SUMIF(#REF!,$D109,#REF!)-SUMIF(#REF!,$D109,#REF!)+SUMIF(#REF!,$D109,#REF!)-SUMIF(#REF!,$D109,#REF!)</f>
        <v>#REF!</v>
      </c>
      <c r="P109" s="733" t="e">
        <f>SUMIF(#REF!,$D109,#REF!)-SUMIF(#REF!,$D109,#REF!)+SUMIF(#REF!,$D109,#REF!)-SUMIF(#REF!,$D109,#REF!)+SUMIF(#REF!,$D109,#REF!)-SUMIF(#REF!,$D109,#REF!)</f>
        <v>#REF!</v>
      </c>
      <c r="Q109" s="734" t="e">
        <f>SUMIF(#REF!,$D109,#REF!)-SUMIF(#REF!,$D109,#REF!)+SUMIF(#REF!,$D109,#REF!)-SUMIF(#REF!,$D109,#REF!)+SUMIF(#REF!,$D109,#REF!)-SUMIF(#REF!,$D109,#REF!)</f>
        <v>#REF!</v>
      </c>
      <c r="R109" s="735" t="e">
        <f t="shared" si="6"/>
        <v>#REF!</v>
      </c>
    </row>
    <row r="110" spans="2:18" ht="16.5" customHeight="1">
      <c r="B110" s="1019"/>
      <c r="C110" s="1123"/>
      <c r="D110" s="209">
        <f>IF(ISBLANK(科目一覧!T38),"",科目一覧!T38)</f>
        <v>312</v>
      </c>
      <c r="E110" s="382" t="str">
        <f>IF(ISBLANK(科目一覧!U38),"",科目一覧!U38)</f>
        <v>買掛金</v>
      </c>
      <c r="F110" s="736" t="e">
        <f>SUMIF(#REF!,$D110,#REF!)-SUMIF(#REF!,$D110,#REF!)+SUMIF(#REF!,$D110,#REF!)-SUMIF(#REF!,$D110,#REF!)+SUMIF(#REF!,$D110,#REF!)-SUMIF(#REF!,$D110,#REF!)</f>
        <v>#REF!</v>
      </c>
      <c r="G110" s="736" t="e">
        <f>仕入帳!#REF!-仕入帳!#REF!</f>
        <v>#REF!</v>
      </c>
      <c r="H110" s="736" t="e">
        <f>仕入帳!#REF!-仕入帳!#REF!</f>
        <v>#REF!</v>
      </c>
      <c r="I110" s="736" t="e">
        <f>仕入帳!#REF!-仕入帳!#REF!</f>
        <v>#REF!</v>
      </c>
      <c r="J110" s="736" t="e">
        <f>仕入帳!#REF!-仕入帳!#REF!</f>
        <v>#REF!</v>
      </c>
      <c r="K110" s="736" t="e">
        <f>仕入帳!#REF!-仕入帳!#REF!</f>
        <v>#REF!</v>
      </c>
      <c r="L110" s="736" t="e">
        <f>仕入帳!#REF!-仕入帳!#REF!</f>
        <v>#REF!</v>
      </c>
      <c r="M110" s="736" t="e">
        <f>仕入帳!#REF!-仕入帳!#REF!</f>
        <v>#REF!</v>
      </c>
      <c r="N110" s="736" t="e">
        <f>仕入帳!#REF!-仕入帳!#REF!</f>
        <v>#REF!</v>
      </c>
      <c r="O110" s="736" t="e">
        <f>仕入帳!#REF!-仕入帳!#REF!</f>
        <v>#REF!</v>
      </c>
      <c r="P110" s="736" t="e">
        <f>仕入帳!#REF!-仕入帳!#REF!</f>
        <v>#REF!</v>
      </c>
      <c r="Q110" s="737" t="e">
        <f>仕入帳!#REF!-仕入帳!#REF!</f>
        <v>#REF!</v>
      </c>
      <c r="R110" s="721" t="e">
        <f t="shared" si="6"/>
        <v>#REF!</v>
      </c>
    </row>
    <row r="111" spans="2:18" ht="16.5" customHeight="1">
      <c r="B111" s="1019"/>
      <c r="C111" s="1123"/>
      <c r="D111" s="209">
        <f>IF(ISBLANK(科目一覧!T39),"",科目一覧!T39)</f>
        <v>314</v>
      </c>
      <c r="E111" s="382" t="str">
        <f>IF(ISBLANK(科目一覧!U39),"",科目一覧!U39)</f>
        <v>未払金</v>
      </c>
      <c r="F111" s="713" t="e">
        <f>SUMIF(#REF!,$D111,#REF!)-SUMIF(#REF!,$D111,#REF!)+SUMIF(#REF!,$D111,#REF!)-SUMIF(#REF!,$D111,#REF!)+SUMIF(#REF!,$D111,#REF!)-SUMIF(#REF!,$D111,#REF!)</f>
        <v>#REF!</v>
      </c>
      <c r="G111" s="713" t="e">
        <f>SUMIF(#REF!,$D111,#REF!)-SUMIF(#REF!,$D111,#REF!)+SUMIF(#REF!,$D111,#REF!)-SUMIF(#REF!,$D111,#REF!)+SUMIF(#REF!,$D111,#REF!)-SUMIF(#REF!,$D111,#REF!)</f>
        <v>#REF!</v>
      </c>
      <c r="H111" s="713" t="e">
        <f>SUMIF(#REF!,$D111,#REF!)-SUMIF(#REF!,$D111,#REF!)+SUMIF(#REF!,$D111,#REF!)-SUMIF(#REF!,$D111,#REF!)+SUMIF(#REF!,$D111,#REF!)-SUMIF(#REF!,$D111,#REF!)</f>
        <v>#REF!</v>
      </c>
      <c r="I111" s="713" t="e">
        <f>SUMIF(#REF!,$D111,#REF!)-SUMIF(#REF!,$D111,#REF!)+SUMIF(#REF!,$D111,#REF!)-SUMIF(#REF!,$D111,#REF!)+SUMIF(#REF!,$D111,#REF!)-SUMIF(#REF!,$D111,#REF!)</f>
        <v>#REF!</v>
      </c>
      <c r="J111" s="713" t="e">
        <f>SUMIF(#REF!,$D111,#REF!)-SUMIF(#REF!,$D111,#REF!)+SUMIF(#REF!,$D111,#REF!)-SUMIF(#REF!,$D111,#REF!)+SUMIF(#REF!,$D111,#REF!)-SUMIF(#REF!,$D111,#REF!)</f>
        <v>#REF!</v>
      </c>
      <c r="K111" s="713" t="e">
        <f>SUMIF(#REF!,$D111,#REF!)-SUMIF(#REF!,$D111,#REF!)+SUMIF(#REF!,$D111,#REF!)-SUMIF(#REF!,$D111,#REF!)+SUMIF(#REF!,$D111,#REF!)-SUMIF(#REF!,$D111,#REF!)</f>
        <v>#REF!</v>
      </c>
      <c r="L111" s="713">
        <f>SUMIF('1月'!$D$5:$D$109,$D111,'1月'!$F$5:$F$109)-SUMIF('1月'!$D$5:$D$109,$D111,'1月'!$G$5:$G$109)+SUMIF('1月'!$N$5:$N$53,$D111,'1月'!$P$5:$P$53)-SUMIF('1月'!$N$5:$N$53,$D111,'1月'!$Q$5:$Q$53)+SUMIF('1月'!$N$61:$N$109,$D111,'1月'!$P$61:$P$109)-SUMIF('1月'!$N$61:$N$109,$D111,'1月'!$Q$61:$Q$109)</f>
        <v>0</v>
      </c>
      <c r="M111" s="713" t="e">
        <f>SUMIF(#REF!,$D111,#REF!)-SUMIF(#REF!,$D111,#REF!)+SUMIF(#REF!,$D111,#REF!)-SUMIF(#REF!,$D111,#REF!)+SUMIF(#REF!,$D111,#REF!)-SUMIF(#REF!,$D111,#REF!)</f>
        <v>#REF!</v>
      </c>
      <c r="N111" s="713" t="e">
        <f>SUMIF(#REF!,$D111,#REF!)-SUMIF(#REF!,$D111,#REF!)+SUMIF(#REF!,$D111,#REF!)-SUMIF(#REF!,$D111,#REF!)+SUMIF(#REF!,$D111,#REF!)-SUMIF(#REF!,$D111,#REF!)</f>
        <v>#REF!</v>
      </c>
      <c r="O111" s="713" t="e">
        <f>SUMIF(#REF!,$D111,#REF!)-SUMIF(#REF!,$D111,#REF!)+SUMIF(#REF!,$D111,#REF!)-SUMIF(#REF!,$D111,#REF!)+SUMIF(#REF!,$D111,#REF!)-SUMIF(#REF!,$D111,#REF!)</f>
        <v>#REF!</v>
      </c>
      <c r="P111" s="713" t="e">
        <f>SUMIF(#REF!,$D111,#REF!)-SUMIF(#REF!,$D111,#REF!)+SUMIF(#REF!,$D111,#REF!)-SUMIF(#REF!,$D111,#REF!)+SUMIF(#REF!,$D111,#REF!)-SUMIF(#REF!,$D111,#REF!)</f>
        <v>#REF!</v>
      </c>
      <c r="Q111" s="714" t="e">
        <f>SUMIF(#REF!,$D111,#REF!)-SUMIF(#REF!,$D111,#REF!)+SUMIF(#REF!,$D111,#REF!)-SUMIF(#REF!,$D111,#REF!)+SUMIF(#REF!,$D111,#REF!)-SUMIF(#REF!,$D111,#REF!)+未払金!E47</f>
        <v>#REF!</v>
      </c>
      <c r="R111" s="721" t="e">
        <f t="shared" si="6"/>
        <v>#REF!</v>
      </c>
    </row>
    <row r="112" spans="2:18" ht="16.5" customHeight="1">
      <c r="B112" s="1019"/>
      <c r="C112" s="1123"/>
      <c r="D112" s="209">
        <f>IF(ISBLANK(科目一覧!T40),"",科目一覧!T40)</f>
        <v>318</v>
      </c>
      <c r="E112" s="382" t="str">
        <f>IF(ISBLANK(科目一覧!U40),"",科目一覧!U40)</f>
        <v>預り金</v>
      </c>
      <c r="F112" s="713" t="e">
        <f>SUMIF(#REF!,$D112,#REF!)-SUMIF(#REF!,$D112,#REF!)+SUMIF(#REF!,$D112,#REF!)-SUMIF(#REF!,$D112,#REF!)+SUMIF(#REF!,$D112,#REF!)-SUMIF(#REF!,$D112,#REF!)</f>
        <v>#REF!</v>
      </c>
      <c r="G112" s="713" t="e">
        <f>SUMIF(#REF!,$D112,#REF!)-SUMIF(#REF!,$D112,#REF!)+SUMIF(#REF!,$D112,#REF!)-SUMIF(#REF!,$D112,#REF!)+SUMIF(#REF!,$D112,#REF!)-SUMIF(#REF!,$D112,#REF!)</f>
        <v>#REF!</v>
      </c>
      <c r="H112" s="713" t="e">
        <f>SUMIF(#REF!,$D112,#REF!)-SUMIF(#REF!,$D112,#REF!)+SUMIF(#REF!,$D112,#REF!)-SUMIF(#REF!,$D112,#REF!)+SUMIF(#REF!,$D112,#REF!)-SUMIF(#REF!,$D112,#REF!)</f>
        <v>#REF!</v>
      </c>
      <c r="I112" s="713" t="e">
        <f>SUMIF(#REF!,$D112,#REF!)-SUMIF(#REF!,$D112,#REF!)+SUMIF(#REF!,$D112,#REF!)-SUMIF(#REF!,$D112,#REF!)+SUMIF(#REF!,$D112,#REF!)-SUMIF(#REF!,$D112,#REF!)</f>
        <v>#REF!</v>
      </c>
      <c r="J112" s="713" t="e">
        <f>SUMIF(#REF!,$D112,#REF!)-SUMIF(#REF!,$D112,#REF!)+SUMIF(#REF!,$D112,#REF!)-SUMIF(#REF!,$D112,#REF!)+SUMIF(#REF!,$D112,#REF!)-SUMIF(#REF!,$D112,#REF!)</f>
        <v>#REF!</v>
      </c>
      <c r="K112" s="713" t="e">
        <f>SUMIF(#REF!,$D112,#REF!)-SUMIF(#REF!,$D112,#REF!)+SUMIF(#REF!,$D112,#REF!)-SUMIF(#REF!,$D112,#REF!)+SUMIF(#REF!,$D112,#REF!)-SUMIF(#REF!,$D112,#REF!)</f>
        <v>#REF!</v>
      </c>
      <c r="L112" s="713">
        <f>SUMIF('1月'!$D$5:$D$109,$D112,'1月'!$F$5:$F$109)-SUMIF('1月'!$D$5:$D$109,$D112,'1月'!$G$5:$G$109)+SUMIF('1月'!$N$5:$N$53,$D112,'1月'!$P$5:$P$53)-SUMIF('1月'!$N$5:$N$53,$D112,'1月'!$Q$5:$Q$53)+SUMIF('1月'!$N$61:$N$109,$D112,'1月'!$P$61:$P$109)-SUMIF('1月'!$N$61:$N$109,$D112,'1月'!$Q$61:$Q$109)</f>
        <v>0</v>
      </c>
      <c r="M112" s="713" t="e">
        <f>SUMIF(#REF!,$D112,#REF!)-SUMIF(#REF!,$D112,#REF!)+SUMIF(#REF!,$D112,#REF!)-SUMIF(#REF!,$D112,#REF!)+SUMIF(#REF!,$D112,#REF!)-SUMIF(#REF!,$D112,#REF!)</f>
        <v>#REF!</v>
      </c>
      <c r="N112" s="713" t="e">
        <f>SUMIF(#REF!,$D112,#REF!)-SUMIF(#REF!,$D112,#REF!)+SUMIF(#REF!,$D112,#REF!)-SUMIF(#REF!,$D112,#REF!)+SUMIF(#REF!,$D112,#REF!)-SUMIF(#REF!,$D112,#REF!)</f>
        <v>#REF!</v>
      </c>
      <c r="O112" s="713" t="e">
        <f>SUMIF(#REF!,$D112,#REF!)-SUMIF(#REF!,$D112,#REF!)+SUMIF(#REF!,$D112,#REF!)-SUMIF(#REF!,$D112,#REF!)+SUMIF(#REF!,$D112,#REF!)-SUMIF(#REF!,$D112,#REF!)</f>
        <v>#REF!</v>
      </c>
      <c r="P112" s="713" t="e">
        <f>SUMIF(#REF!,$D112,#REF!)-SUMIF(#REF!,$D112,#REF!)+SUMIF(#REF!,$D112,#REF!)-SUMIF(#REF!,$D112,#REF!)+SUMIF(#REF!,$D112,#REF!)-SUMIF(#REF!,$D112,#REF!)</f>
        <v>#REF!</v>
      </c>
      <c r="Q112" s="714" t="e">
        <f>SUMIF(#REF!,$D112,#REF!)-SUMIF(#REF!,$D112,#REF!)+SUMIF(#REF!,$D112,#REF!)-SUMIF(#REF!,$D112,#REF!)+SUMIF(#REF!,$D112,#REF!)-SUMIF(#REF!,$D112,#REF!)</f>
        <v>#REF!</v>
      </c>
      <c r="R112" s="721" t="e">
        <f t="shared" si="6"/>
        <v>#REF!</v>
      </c>
    </row>
    <row r="113" spans="2:18" ht="16.5" customHeight="1">
      <c r="B113" s="1019"/>
      <c r="C113" s="1123"/>
      <c r="D113" s="636">
        <f>IF(ISBLANK(科目一覧!T41),"",科目一覧!T41)</f>
        <v>333</v>
      </c>
      <c r="E113" s="382" t="str">
        <f>IF(ISBLANK(科目一覧!U41),"",科目一覧!U41)</f>
        <v>未払消費税等</v>
      </c>
      <c r="F113" s="713" t="e">
        <f>IF($D113="","",SUMIF(#REF!,$D113,#REF!)-SUMIF(#REF!,$D113,#REF!)+SUMIF(#REF!,$D113,#REF!)-SUMIF(#REF!,$D113,#REF!)+SUMIF(#REF!,$D113,#REF!)-SUMIF(#REF!,$D113,#REF!))</f>
        <v>#REF!</v>
      </c>
      <c r="G113" s="713" t="e">
        <f>IF($D113="","",SUMIF(#REF!,$D113,#REF!)-SUMIF(#REF!,$D113,#REF!)+SUMIF(#REF!,$D113,#REF!)-SUMIF(#REF!,$D113,#REF!)+SUMIF(#REF!,$D113,#REF!)-SUMIF(#REF!,$D113,#REF!))</f>
        <v>#REF!</v>
      </c>
      <c r="H113" s="713" t="e">
        <f>IF($D113="","",SUMIF(#REF!,$D113,#REF!)-SUMIF(#REF!,$D113,#REF!)+SUMIF(#REF!,$D113,#REF!)-SUMIF(#REF!,$D113,#REF!)+SUMIF(#REF!,$D113,#REF!)-SUMIF(#REF!,$D113,#REF!))</f>
        <v>#REF!</v>
      </c>
      <c r="I113" s="713" t="e">
        <f>IF($D113="","",SUMIF(#REF!,$D113,#REF!)-SUMIF(#REF!,$D113,#REF!)+SUMIF(#REF!,$D113,#REF!)-SUMIF(#REF!,$D113,#REF!)+SUMIF(#REF!,$D113,#REF!)-SUMIF(#REF!,$D113,#REF!))</f>
        <v>#REF!</v>
      </c>
      <c r="J113" s="713" t="e">
        <f>IF($D113="","",SUMIF(#REF!,$D113,#REF!)-SUMIF(#REF!,$D113,#REF!)+SUMIF(#REF!,$D113,#REF!)-SUMIF(#REF!,$D113,#REF!)+SUMIF(#REF!,$D113,#REF!)-SUMIF(#REF!,$D113,#REF!))</f>
        <v>#REF!</v>
      </c>
      <c r="K113" s="713" t="e">
        <f>IF($D113="","",SUMIF(#REF!,$D113,#REF!)-SUMIF(#REF!,$D113,#REF!)+SUMIF(#REF!,$D113,#REF!)-SUMIF(#REF!,$D113,#REF!)+SUMIF(#REF!,$D113,#REF!)-SUMIF(#REF!,$D113,#REF!))</f>
        <v>#REF!</v>
      </c>
      <c r="L113" s="713">
        <f>IF($D113="","",SUMIF('1月'!$D$5:$D$109,$D113,'1月'!$F$5:$F$109)-SUMIF('1月'!$D$5:$D$109,$D113,'1月'!$G$5:$G$109)+SUMIF('1月'!$N$5:$N$53,$D113,'1月'!$P$5:$P$53)-SUMIF('1月'!$N$5:$N$53,$D113,'1月'!$Q$5:$Q$53)+SUMIF('1月'!$N$61:$N$109,$D113,'1月'!$P$61:$P$109)-SUMIF('1月'!$N$61:$N$109,$D113,'1月'!$Q$61:$Q$109))</f>
        <v>0</v>
      </c>
      <c r="M113" s="713" t="e">
        <f>IF($D113="","",SUMIF(#REF!,$D113,#REF!)-SUMIF(#REF!,$D113,#REF!)+SUMIF(#REF!,$D113,#REF!)-SUMIF(#REF!,$D113,#REF!)+SUMIF(#REF!,$D113,#REF!)-SUMIF(#REF!,$D113,#REF!))</f>
        <v>#REF!</v>
      </c>
      <c r="N113" s="713" t="e">
        <f>IF($D113="","",SUMIF(#REF!,$D113,#REF!)-SUMIF(#REF!,$D113,#REF!)+SUMIF(#REF!,$D113,#REF!)-SUMIF(#REF!,$D113,#REF!)+SUMIF(#REF!,$D113,#REF!)-SUMIF(#REF!,$D113,#REF!))</f>
        <v>#REF!</v>
      </c>
      <c r="O113" s="713" t="e">
        <f>IF($D113="","",SUMIF(#REF!,$D113,#REF!)-SUMIF(#REF!,$D113,#REF!)+SUMIF(#REF!,$D113,#REF!)-SUMIF(#REF!,$D113,#REF!)+SUMIF(#REF!,$D113,#REF!)-SUMIF(#REF!,$D113,#REF!))</f>
        <v>#REF!</v>
      </c>
      <c r="P113" s="713" t="e">
        <f>IF($D113="","",SUMIF(#REF!,$D113,#REF!)-SUMIF(#REF!,$D113,#REF!)+SUMIF(#REF!,$D113,#REF!)-SUMIF(#REF!,$D113,#REF!)+SUMIF(#REF!,$D113,#REF!)-SUMIF(#REF!,$D113,#REF!))</f>
        <v>#REF!</v>
      </c>
      <c r="Q113" s="714" t="e">
        <f>IF($D113="","",SUMIF(#REF!,$D113,#REF!)-SUMIF(#REF!,$D113,#REF!)+SUMIF(#REF!,$D113,#REF!)-SUMIF(#REF!,$D113,#REF!)+SUMIF(#REF!,$D113,#REF!)-SUMIF(#REF!,$D113,#REF!))</f>
        <v>#REF!</v>
      </c>
      <c r="R113" s="721" t="e">
        <f t="shared" si="6"/>
        <v>#REF!</v>
      </c>
    </row>
    <row r="114" spans="2:18" ht="16.5" customHeight="1">
      <c r="B114" s="1019"/>
      <c r="C114" s="1123"/>
      <c r="D114" s="636">
        <f>IF(ISBLANK(科目一覧!T42),"",科目一覧!T42)</f>
        <v>313</v>
      </c>
      <c r="E114" s="382" t="str">
        <f>IF(ISBLANK(科目一覧!U42),"",科目一覧!U42)</f>
        <v>短期借入金</v>
      </c>
      <c r="F114" s="713" t="e">
        <f>IF($D114="","",SUMIF(#REF!,$D114,#REF!)-SUMIF(#REF!,$D114,#REF!)+SUMIF(#REF!,$D114,#REF!)-SUMIF(#REF!,$D114,#REF!)+SUMIF(#REF!,$D114,#REF!)-SUMIF(#REF!,$D114,#REF!))</f>
        <v>#REF!</v>
      </c>
      <c r="G114" s="713" t="e">
        <f>IF($D114="","",SUMIF(#REF!,$D114,#REF!)-SUMIF(#REF!,$D114,#REF!)+SUMIF(#REF!,$D114,#REF!)-SUMIF(#REF!,$D114,#REF!)+SUMIF(#REF!,$D114,#REF!)-SUMIF(#REF!,$D114,#REF!))</f>
        <v>#REF!</v>
      </c>
      <c r="H114" s="713" t="e">
        <f>IF($D114="","",SUMIF(#REF!,$D114,#REF!)-SUMIF(#REF!,$D114,#REF!)+SUMIF(#REF!,$D114,#REF!)-SUMIF(#REF!,$D114,#REF!)+SUMIF(#REF!,$D114,#REF!)-SUMIF(#REF!,$D114,#REF!))</f>
        <v>#REF!</v>
      </c>
      <c r="I114" s="713" t="e">
        <f>IF($D114="","",SUMIF(#REF!,$D114,#REF!)-SUMIF(#REF!,$D114,#REF!)+SUMIF(#REF!,$D114,#REF!)-SUMIF(#REF!,$D114,#REF!)+SUMIF(#REF!,$D114,#REF!)-SUMIF(#REF!,$D114,#REF!))</f>
        <v>#REF!</v>
      </c>
      <c r="J114" s="713" t="e">
        <f>IF($D114="","",SUMIF(#REF!,$D114,#REF!)-SUMIF(#REF!,$D114,#REF!)+SUMIF(#REF!,$D114,#REF!)-SUMIF(#REF!,$D114,#REF!)+SUMIF(#REF!,$D114,#REF!)-SUMIF(#REF!,$D114,#REF!))</f>
        <v>#REF!</v>
      </c>
      <c r="K114" s="713" t="e">
        <f>IF($D114="","",SUMIF(#REF!,$D114,#REF!)-SUMIF(#REF!,$D114,#REF!)+SUMIF(#REF!,$D114,#REF!)-SUMIF(#REF!,$D114,#REF!)+SUMIF(#REF!,$D114,#REF!)-SUMIF(#REF!,$D114,#REF!))</f>
        <v>#REF!</v>
      </c>
      <c r="L114" s="713">
        <f>IF($D114="","",SUMIF('1月'!$D$5:$D$109,$D114,'1月'!$F$5:$F$109)-SUMIF('1月'!$D$5:$D$109,$D114,'1月'!$G$5:$G$109)+SUMIF('1月'!$N$5:$N$53,$D114,'1月'!$P$5:$P$53)-SUMIF('1月'!$N$5:$N$53,$D114,'1月'!$Q$5:$Q$53)+SUMIF('1月'!$N$61:$N$109,$D114,'1月'!$P$61:$P$109)-SUMIF('1月'!$N$61:$N$109,$D114,'1月'!$Q$61:$Q$109))</f>
        <v>0</v>
      </c>
      <c r="M114" s="713" t="e">
        <f>IF($D114="","",SUMIF(#REF!,$D114,#REF!)-SUMIF(#REF!,$D114,#REF!)+SUMIF(#REF!,$D114,#REF!)-SUMIF(#REF!,$D114,#REF!)+SUMIF(#REF!,$D114,#REF!)-SUMIF(#REF!,$D114,#REF!))</f>
        <v>#REF!</v>
      </c>
      <c r="N114" s="713" t="e">
        <f>IF($D114="","",SUMIF(#REF!,$D114,#REF!)-SUMIF(#REF!,$D114,#REF!)+SUMIF(#REF!,$D114,#REF!)-SUMIF(#REF!,$D114,#REF!)+SUMIF(#REF!,$D114,#REF!)-SUMIF(#REF!,$D114,#REF!))</f>
        <v>#REF!</v>
      </c>
      <c r="O114" s="713" t="e">
        <f>IF($D114="","",SUMIF(#REF!,$D114,#REF!)-SUMIF(#REF!,$D114,#REF!)+SUMIF(#REF!,$D114,#REF!)-SUMIF(#REF!,$D114,#REF!)+SUMIF(#REF!,$D114,#REF!)-SUMIF(#REF!,$D114,#REF!))</f>
        <v>#REF!</v>
      </c>
      <c r="P114" s="713" t="e">
        <f>IF($D114="","",SUMIF(#REF!,$D114,#REF!)-SUMIF(#REF!,$D114,#REF!)+SUMIF(#REF!,$D114,#REF!)-SUMIF(#REF!,$D114,#REF!)+SUMIF(#REF!,$D114,#REF!)-SUMIF(#REF!,$D114,#REF!))</f>
        <v>#REF!</v>
      </c>
      <c r="Q114" s="714" t="e">
        <f>IF($D114="","",SUMIF(#REF!,$D114,#REF!)-SUMIF(#REF!,$D114,#REF!)+SUMIF(#REF!,$D114,#REF!)-SUMIF(#REF!,$D114,#REF!)+SUMIF(#REF!,$D114,#REF!)-SUMIF(#REF!,$D114,#REF!))</f>
        <v>#REF!</v>
      </c>
      <c r="R114" s="721" t="e">
        <f t="shared" si="6"/>
        <v>#REF!</v>
      </c>
    </row>
    <row r="115" spans="2:18" ht="16.5" customHeight="1">
      <c r="B115" s="1019"/>
      <c r="C115" s="1123"/>
      <c r="D115" s="636">
        <f>IF(ISBLANK(科目一覧!T43),"",科目一覧!T43)</f>
        <v>316</v>
      </c>
      <c r="E115" s="382" t="str">
        <f>IF(ISBLANK(科目一覧!U43),"",科目一覧!U43)</f>
        <v>未払法人税等</v>
      </c>
      <c r="F115" s="713" t="e">
        <f>IF($D115="","",SUMIF(#REF!,$D115,#REF!)-SUMIF(#REF!,$D115,#REF!)+SUMIF(#REF!,$D115,#REF!)-SUMIF(#REF!,$D115,#REF!)+SUMIF(#REF!,$D115,#REF!)-SUMIF(#REF!,$D115,#REF!))</f>
        <v>#REF!</v>
      </c>
      <c r="G115" s="713" t="e">
        <f>IF($D115="","",SUMIF(#REF!,$D115,#REF!)-SUMIF(#REF!,$D115,#REF!)+SUMIF(#REF!,$D115,#REF!)-SUMIF(#REF!,$D115,#REF!)+SUMIF(#REF!,$D115,#REF!)-SUMIF(#REF!,$D115,#REF!))</f>
        <v>#REF!</v>
      </c>
      <c r="H115" s="713" t="e">
        <f>IF($D115="","",SUMIF(#REF!,$D115,#REF!)-SUMIF(#REF!,$D115,#REF!)+SUMIF(#REF!,$D115,#REF!)-SUMIF(#REF!,$D115,#REF!)+SUMIF(#REF!,$D115,#REF!)-SUMIF(#REF!,$D115,#REF!))</f>
        <v>#REF!</v>
      </c>
      <c r="I115" s="713" t="e">
        <f>IF($D115="","",SUMIF(#REF!,$D115,#REF!)-SUMIF(#REF!,$D115,#REF!)+SUMIF(#REF!,$D115,#REF!)-SUMIF(#REF!,$D115,#REF!)+SUMIF(#REF!,$D115,#REF!)-SUMIF(#REF!,$D115,#REF!))</f>
        <v>#REF!</v>
      </c>
      <c r="J115" s="713" t="e">
        <f>IF($D115="","",SUMIF(#REF!,$D115,#REF!)-SUMIF(#REF!,$D115,#REF!)+SUMIF(#REF!,$D115,#REF!)-SUMIF(#REF!,$D115,#REF!)+SUMIF(#REF!,$D115,#REF!)-SUMIF(#REF!,$D115,#REF!))</f>
        <v>#REF!</v>
      </c>
      <c r="K115" s="713" t="e">
        <f>IF($D115="","",SUMIF(#REF!,$D115,#REF!)-SUMIF(#REF!,$D115,#REF!)+SUMIF(#REF!,$D115,#REF!)-SUMIF(#REF!,$D115,#REF!)+SUMIF(#REF!,$D115,#REF!)-SUMIF(#REF!,$D115,#REF!))</f>
        <v>#REF!</v>
      </c>
      <c r="L115" s="713">
        <f>IF($D115="","",SUMIF('1月'!$D$5:$D$109,$D115,'1月'!$F$5:$F$109)-SUMIF('1月'!$D$5:$D$109,$D115,'1月'!$G$5:$G$109)+SUMIF('1月'!$N$5:$N$53,$D115,'1月'!$P$5:$P$53)-SUMIF('1月'!$N$5:$N$53,$D115,'1月'!$Q$5:$Q$53)+SUMIF('1月'!$N$61:$N$109,$D115,'1月'!$P$61:$P$109)-SUMIF('1月'!$N$61:$N$109,$D115,'1月'!$Q$61:$Q$109))</f>
        <v>0</v>
      </c>
      <c r="M115" s="713" t="e">
        <f>IF($D115="","",SUMIF(#REF!,$D115,#REF!)-SUMIF(#REF!,$D115,#REF!)+SUMIF(#REF!,$D115,#REF!)-SUMIF(#REF!,$D115,#REF!)+SUMIF(#REF!,$D115,#REF!)-SUMIF(#REF!,$D115,#REF!))</f>
        <v>#REF!</v>
      </c>
      <c r="N115" s="713" t="e">
        <f>IF($D115="","",SUMIF(#REF!,$D115,#REF!)-SUMIF(#REF!,$D115,#REF!)+SUMIF(#REF!,$D115,#REF!)-SUMIF(#REF!,$D115,#REF!)+SUMIF(#REF!,$D115,#REF!)-SUMIF(#REF!,$D115,#REF!))</f>
        <v>#REF!</v>
      </c>
      <c r="O115" s="713" t="e">
        <f>IF($D115="","",SUMIF(#REF!,$D115,#REF!)-SUMIF(#REF!,$D115,#REF!)+SUMIF(#REF!,$D115,#REF!)-SUMIF(#REF!,$D115,#REF!)+SUMIF(#REF!,$D115,#REF!)-SUMIF(#REF!,$D115,#REF!))</f>
        <v>#REF!</v>
      </c>
      <c r="P115" s="713" t="e">
        <f>IF($D115="","",SUMIF(#REF!,$D115,#REF!)-SUMIF(#REF!,$D115,#REF!)+SUMIF(#REF!,$D115,#REF!)-SUMIF(#REF!,$D115,#REF!)+SUMIF(#REF!,$D115,#REF!)-SUMIF(#REF!,$D115,#REF!))</f>
        <v>#REF!</v>
      </c>
      <c r="Q115" s="714" t="e">
        <f>IF($D115="","",SUMIF(#REF!,$D115,#REF!)-SUMIF(#REF!,$D115,#REF!)+SUMIF(#REF!,$D115,#REF!)-SUMIF(#REF!,$D115,#REF!)+SUMIF(#REF!,$D115,#REF!)-SUMIF(#REF!,$D115,#REF!))</f>
        <v>#REF!</v>
      </c>
      <c r="R115" s="721" t="e">
        <f t="shared" si="6"/>
        <v>#REF!</v>
      </c>
    </row>
    <row r="116" spans="2:18" ht="16.5" customHeight="1">
      <c r="B116" s="1019"/>
      <c r="C116" s="1123"/>
      <c r="D116" s="636">
        <f>IF(ISBLANK(科目一覧!T44),"",科目一覧!T44)</f>
        <v>323</v>
      </c>
      <c r="E116" s="382" t="str">
        <f>IF(ISBLANK(科目一覧!U44),"",科目一覧!U44)</f>
        <v>旅費積立金</v>
      </c>
      <c r="F116" s="713" t="e">
        <f>IF($D116="","",SUMIF(#REF!,$D116,#REF!)-SUMIF(#REF!,$D116,#REF!)+SUMIF(#REF!,$D116,#REF!)-SUMIF(#REF!,$D116,#REF!)+SUMIF(#REF!,$D116,#REF!)-SUMIF(#REF!,$D116,#REF!))</f>
        <v>#REF!</v>
      </c>
      <c r="G116" s="713" t="e">
        <f>IF($D116="","",SUMIF(#REF!,$D116,#REF!)-SUMIF(#REF!,$D116,#REF!)+SUMIF(#REF!,$D116,#REF!)-SUMIF(#REF!,$D116,#REF!)+SUMIF(#REF!,$D116,#REF!)-SUMIF(#REF!,$D116,#REF!))</f>
        <v>#REF!</v>
      </c>
      <c r="H116" s="713" t="e">
        <f>IF($D116="","",SUMIF(#REF!,$D116,#REF!)-SUMIF(#REF!,$D116,#REF!)+SUMIF(#REF!,$D116,#REF!)-SUMIF(#REF!,$D116,#REF!)+SUMIF(#REF!,$D116,#REF!)-SUMIF(#REF!,$D116,#REF!))</f>
        <v>#REF!</v>
      </c>
      <c r="I116" s="713" t="e">
        <f>IF($D116="","",SUMIF(#REF!,$D116,#REF!)-SUMIF(#REF!,$D116,#REF!)+SUMIF(#REF!,$D116,#REF!)-SUMIF(#REF!,$D116,#REF!)+SUMIF(#REF!,$D116,#REF!)-SUMIF(#REF!,$D116,#REF!))</f>
        <v>#REF!</v>
      </c>
      <c r="J116" s="713" t="e">
        <f>IF($D116="","",SUMIF(#REF!,$D116,#REF!)-SUMIF(#REF!,$D116,#REF!)+SUMIF(#REF!,$D116,#REF!)-SUMIF(#REF!,$D116,#REF!)+SUMIF(#REF!,$D116,#REF!)-SUMIF(#REF!,$D116,#REF!))</f>
        <v>#REF!</v>
      </c>
      <c r="K116" s="713" t="e">
        <f>IF($D116="","",SUMIF(#REF!,$D116,#REF!)-SUMIF(#REF!,$D116,#REF!)+SUMIF(#REF!,$D116,#REF!)-SUMIF(#REF!,$D116,#REF!)+SUMIF(#REF!,$D116,#REF!)-SUMIF(#REF!,$D116,#REF!))</f>
        <v>#REF!</v>
      </c>
      <c r="L116" s="713">
        <f>IF($D116="","",SUMIF('1月'!$D$5:$D$109,$D116,'1月'!$F$5:$F$109)-SUMIF('1月'!$D$5:$D$109,$D116,'1月'!$G$5:$G$109)+SUMIF('1月'!$N$5:$N$53,$D116,'1月'!$P$5:$P$53)-SUMIF('1月'!$N$5:$N$53,$D116,'1月'!$Q$5:$Q$53)+SUMIF('1月'!$N$61:$N$109,$D116,'1月'!$P$61:$P$109)-SUMIF('1月'!$N$61:$N$109,$D116,'1月'!$Q$61:$Q$109))</f>
        <v>0</v>
      </c>
      <c r="M116" s="713" t="e">
        <f>IF($D116="","",SUMIF(#REF!,$D116,#REF!)-SUMIF(#REF!,$D116,#REF!)+SUMIF(#REF!,$D116,#REF!)-SUMIF(#REF!,$D116,#REF!)+SUMIF(#REF!,$D116,#REF!)-SUMIF(#REF!,$D116,#REF!))</f>
        <v>#REF!</v>
      </c>
      <c r="N116" s="713" t="e">
        <f>IF($D116="","",SUMIF(#REF!,$D116,#REF!)-SUMIF(#REF!,$D116,#REF!)+SUMIF(#REF!,$D116,#REF!)-SUMIF(#REF!,$D116,#REF!)+SUMIF(#REF!,$D116,#REF!)-SUMIF(#REF!,$D116,#REF!))</f>
        <v>#REF!</v>
      </c>
      <c r="O116" s="713" t="e">
        <f>IF($D116="","",SUMIF(#REF!,$D116,#REF!)-SUMIF(#REF!,$D116,#REF!)+SUMIF(#REF!,$D116,#REF!)-SUMIF(#REF!,$D116,#REF!)+SUMIF(#REF!,$D116,#REF!)-SUMIF(#REF!,$D116,#REF!))</f>
        <v>#REF!</v>
      </c>
      <c r="P116" s="713" t="e">
        <f>IF($D116="","",SUMIF(#REF!,$D116,#REF!)-SUMIF(#REF!,$D116,#REF!)+SUMIF(#REF!,$D116,#REF!)-SUMIF(#REF!,$D116,#REF!)+SUMIF(#REF!,$D116,#REF!)-SUMIF(#REF!,$D116,#REF!))</f>
        <v>#REF!</v>
      </c>
      <c r="Q116" s="714" t="e">
        <f>IF($D116="","",SUMIF(#REF!,$D116,#REF!)-SUMIF(#REF!,$D116,#REF!)+SUMIF(#REF!,$D116,#REF!)-SUMIF(#REF!,$D116,#REF!)+SUMIF(#REF!,$D116,#REF!)-SUMIF(#REF!,$D116,#REF!))</f>
        <v>#REF!</v>
      </c>
      <c r="R116" s="721" t="e">
        <f t="shared" si="6"/>
        <v>#REF!</v>
      </c>
    </row>
    <row r="117" spans="2:18" ht="16.5" customHeight="1">
      <c r="B117" s="1019"/>
      <c r="C117" s="1124"/>
      <c r="D117" s="639" t="str">
        <f>IF(ISBLANK(科目一覧!T45),"",科目一覧!T45)</f>
        <v/>
      </c>
      <c r="E117" s="499" t="str">
        <f>IF(ISBLANK(科目一覧!U45),"",科目一覧!U45)</f>
        <v/>
      </c>
      <c r="F117" s="723" t="str">
        <f>IF($D117="","",SUMIF(#REF!,$D117,#REF!)-SUMIF(#REF!,$D117,#REF!)+SUMIF(#REF!,$D117,#REF!)-SUMIF(#REF!,$D117,#REF!)+SUMIF(#REF!,$D117,#REF!)-SUMIF(#REF!,$D117,#REF!))</f>
        <v/>
      </c>
      <c r="G117" s="723" t="str">
        <f>IF($D117="","",SUMIF(#REF!,$D117,#REF!)-SUMIF(#REF!,$D117,#REF!)+SUMIF(#REF!,$D117,#REF!)-SUMIF(#REF!,$D117,#REF!)+SUMIF(#REF!,$D117,#REF!)-SUMIF(#REF!,$D117,#REF!))</f>
        <v/>
      </c>
      <c r="H117" s="723" t="str">
        <f>IF($D117="","",SUMIF(#REF!,$D117,#REF!)-SUMIF(#REF!,$D117,#REF!)+SUMIF(#REF!,$D117,#REF!)-SUMIF(#REF!,$D117,#REF!)+SUMIF(#REF!,$D117,#REF!)-SUMIF(#REF!,$D117,#REF!))</f>
        <v/>
      </c>
      <c r="I117" s="723" t="str">
        <f>IF($D117="","",SUMIF(#REF!,$D117,#REF!)-SUMIF(#REF!,$D117,#REF!)+SUMIF(#REF!,$D117,#REF!)-SUMIF(#REF!,$D117,#REF!)+SUMIF(#REF!,$D117,#REF!)-SUMIF(#REF!,$D117,#REF!))</f>
        <v/>
      </c>
      <c r="J117" s="723" t="str">
        <f>IF($D117="","",SUMIF(#REF!,$D117,#REF!)-SUMIF(#REF!,$D117,#REF!)+SUMIF(#REF!,$D117,#REF!)-SUMIF(#REF!,$D117,#REF!)+SUMIF(#REF!,$D117,#REF!)-SUMIF(#REF!,$D117,#REF!))</f>
        <v/>
      </c>
      <c r="K117" s="723" t="str">
        <f>IF($D117="","",SUMIF(#REF!,$D117,#REF!)-SUMIF(#REF!,$D117,#REF!)+SUMIF(#REF!,$D117,#REF!)-SUMIF(#REF!,$D117,#REF!)+SUMIF(#REF!,$D117,#REF!)-SUMIF(#REF!,$D117,#REF!))</f>
        <v/>
      </c>
      <c r="L117" s="723" t="str">
        <f>IF($D117="","",SUMIF('1月'!$D$5:$D$109,$D117,'1月'!$F$5:$F$109)-SUMIF('1月'!$D$5:$D$109,$D117,'1月'!$G$5:$G$109)+SUMIF('1月'!$N$5:$N$53,$D117,'1月'!$P$5:$P$53)-SUMIF('1月'!$N$5:$N$53,$D117,'1月'!$Q$5:$Q$53)+SUMIF('1月'!$N$61:$N$109,$D117,'1月'!$P$61:$P$109)-SUMIF('1月'!$N$61:$N$109,$D117,'1月'!$Q$61:$Q$109))</f>
        <v/>
      </c>
      <c r="M117" s="723" t="str">
        <f>IF($D117="","",SUMIF(#REF!,$D117,#REF!)-SUMIF(#REF!,$D117,#REF!)+SUMIF(#REF!,$D117,#REF!)-SUMIF(#REF!,$D117,#REF!)+SUMIF(#REF!,$D117,#REF!)-SUMIF(#REF!,$D117,#REF!))</f>
        <v/>
      </c>
      <c r="N117" s="723" t="str">
        <f>IF($D117="","",SUMIF(#REF!,$D117,#REF!)-SUMIF(#REF!,$D117,#REF!)+SUMIF(#REF!,$D117,#REF!)-SUMIF(#REF!,$D117,#REF!)+SUMIF(#REF!,$D117,#REF!)-SUMIF(#REF!,$D117,#REF!))</f>
        <v/>
      </c>
      <c r="O117" s="723" t="str">
        <f>IF($D117="","",SUMIF(#REF!,$D117,#REF!)-SUMIF(#REF!,$D117,#REF!)+SUMIF(#REF!,$D117,#REF!)-SUMIF(#REF!,$D117,#REF!)+SUMIF(#REF!,$D117,#REF!)-SUMIF(#REF!,$D117,#REF!))</f>
        <v/>
      </c>
      <c r="P117" s="723" t="str">
        <f>IF($D117="","",SUMIF(#REF!,$D117,#REF!)-SUMIF(#REF!,$D117,#REF!)+SUMIF(#REF!,$D117,#REF!)-SUMIF(#REF!,$D117,#REF!)+SUMIF(#REF!,$D117,#REF!)-SUMIF(#REF!,$D117,#REF!))</f>
        <v/>
      </c>
      <c r="Q117" s="724" t="str">
        <f>IF($D117="","",SUMIF(#REF!,$D117,#REF!)-SUMIF(#REF!,$D117,#REF!)+SUMIF(#REF!,$D117,#REF!)-SUMIF(#REF!,$D117,#REF!)+SUMIF(#REF!,$D117,#REF!)-SUMIF(#REF!,$D117,#REF!))</f>
        <v/>
      </c>
      <c r="R117" s="725">
        <f t="shared" si="6"/>
        <v>0</v>
      </c>
    </row>
    <row r="118" spans="2:18" ht="16.5" customHeight="1">
      <c r="B118" s="1019"/>
      <c r="C118" s="1115" t="s">
        <v>456</v>
      </c>
      <c r="D118" s="492">
        <f>IF(ISBLANK(科目一覧!T46),"",科目一覧!T46)</f>
        <v>361</v>
      </c>
      <c r="E118" s="493" t="str">
        <f>IF(ISBLANK(科目一覧!U46),"",科目一覧!U46)</f>
        <v>長期借入金</v>
      </c>
      <c r="F118" s="736" t="e">
        <f>SUMIF(#REF!,$D118,#REF!)-SUMIF(#REF!,$D118,#REF!)+SUMIF(#REF!,$D118,#REF!)-SUMIF(#REF!,$D118,#REF!)+SUMIF(#REF!,$D118,#REF!)-SUMIF(#REF!,$D118,#REF!)</f>
        <v>#REF!</v>
      </c>
      <c r="G118" s="736" t="e">
        <f>SUMIF(#REF!,$D118,#REF!)-SUMIF(#REF!,$D118,#REF!)+SUMIF(#REF!,$D118,#REF!)-SUMIF(#REF!,$D118,#REF!)+SUMIF(#REF!,$D118,#REF!)-SUMIF(#REF!,$D118,#REF!)</f>
        <v>#REF!</v>
      </c>
      <c r="H118" s="736" t="e">
        <f>SUMIF(#REF!,$D118,#REF!)-SUMIF(#REF!,$D118,#REF!)+SUMIF(#REF!,$D118,#REF!)-SUMIF(#REF!,$D118,#REF!)+SUMIF(#REF!,$D118,#REF!)-SUMIF(#REF!,$D118,#REF!)</f>
        <v>#REF!</v>
      </c>
      <c r="I118" s="736" t="e">
        <f>SUMIF(#REF!,$D118,#REF!)-SUMIF(#REF!,$D118,#REF!)+SUMIF(#REF!,$D118,#REF!)-SUMIF(#REF!,$D118,#REF!)+SUMIF(#REF!,$D118,#REF!)-SUMIF(#REF!,$D118,#REF!)</f>
        <v>#REF!</v>
      </c>
      <c r="J118" s="736" t="e">
        <f>SUMIF(#REF!,$D118,#REF!)-SUMIF(#REF!,$D118,#REF!)+SUMIF(#REF!,$D118,#REF!)-SUMIF(#REF!,$D118,#REF!)+SUMIF(#REF!,$D118,#REF!)-SUMIF(#REF!,$D118,#REF!)</f>
        <v>#REF!</v>
      </c>
      <c r="K118" s="736" t="e">
        <f>SUMIF(#REF!,$D118,#REF!)-SUMIF(#REF!,$D118,#REF!)+SUMIF(#REF!,$D118,#REF!)-SUMIF(#REF!,$D118,#REF!)+SUMIF(#REF!,$D118,#REF!)-SUMIF(#REF!,$D118,#REF!)</f>
        <v>#REF!</v>
      </c>
      <c r="L118" s="736">
        <f>SUMIF('1月'!$D$5:$D$109,$D118,'1月'!$F$5:$F$109)-SUMIF('1月'!$D$5:$D$109,$D118,'1月'!$G$5:$G$109)+SUMIF('1月'!$N$5:$N$53,$D118,'1月'!$P$5:$P$53)-SUMIF('1月'!$N$5:$N$53,$D118,'1月'!$Q$5:$Q$53)+SUMIF('1月'!$N$61:$N$109,$D118,'1月'!$P$61:$P$109)-SUMIF('1月'!$N$61:$N$109,$D118,'1月'!$Q$61:$Q$109)</f>
        <v>0</v>
      </c>
      <c r="M118" s="736" t="e">
        <f>SUMIF(#REF!,$D118,#REF!)-SUMIF(#REF!,$D118,#REF!)+SUMIF(#REF!,$D118,#REF!)-SUMIF(#REF!,$D118,#REF!)+SUMIF(#REF!,$D118,#REF!)-SUMIF(#REF!,$D118,#REF!)</f>
        <v>#REF!</v>
      </c>
      <c r="N118" s="736" t="e">
        <f>SUMIF(#REF!,$D118,#REF!)-SUMIF(#REF!,$D118,#REF!)+SUMIF(#REF!,$D118,#REF!)-SUMIF(#REF!,$D118,#REF!)+SUMIF(#REF!,$D118,#REF!)-SUMIF(#REF!,$D118,#REF!)</f>
        <v>#REF!</v>
      </c>
      <c r="O118" s="736" t="e">
        <f>SUMIF(#REF!,$D118,#REF!)-SUMIF(#REF!,$D118,#REF!)+SUMIF(#REF!,$D118,#REF!)-SUMIF(#REF!,$D118,#REF!)+SUMIF(#REF!,$D118,#REF!)-SUMIF(#REF!,$D118,#REF!)</f>
        <v>#REF!</v>
      </c>
      <c r="P118" s="736" t="e">
        <f>SUMIF(#REF!,$D118,#REF!)-SUMIF(#REF!,$D118,#REF!)+SUMIF(#REF!,$D118,#REF!)-SUMIF(#REF!,$D118,#REF!)+SUMIF(#REF!,$D118,#REF!)-SUMIF(#REF!,$D118,#REF!)</f>
        <v>#REF!</v>
      </c>
      <c r="Q118" s="738" t="e">
        <f>SUMIF(#REF!,$D118,#REF!)-SUMIF(#REF!,$D118,#REF!)+SUMIF(#REF!,$D118,#REF!)-SUMIF(#REF!,$D118,#REF!)+SUMIF(#REF!,$D118,#REF!)-SUMIF(#REF!,$D118,#REF!)</f>
        <v>#REF!</v>
      </c>
      <c r="R118" s="727" t="e">
        <f t="shared" si="6"/>
        <v>#REF!</v>
      </c>
    </row>
    <row r="119" spans="2:18" ht="16.5" customHeight="1">
      <c r="B119" s="1019"/>
      <c r="C119" s="1116"/>
      <c r="D119" s="636" t="str">
        <f>IF(ISBLANK(科目一覧!T47),"",科目一覧!T47)</f>
        <v/>
      </c>
      <c r="E119" s="382" t="str">
        <f>IF(ISBLANK(科目一覧!U47),"",科目一覧!U47)</f>
        <v/>
      </c>
      <c r="F119" s="713" t="str">
        <f>IF($D119="","",SUMIF(#REF!,$D119,#REF!)-SUMIF(#REF!,$D119,#REF!)+SUMIF(#REF!,$D119,#REF!)-SUMIF(#REF!,$D119,#REF!)+SUMIF(#REF!,$D119,#REF!)-SUMIF(#REF!,$D119,#REF!))</f>
        <v/>
      </c>
      <c r="G119" s="713" t="str">
        <f>IF($D119="","",SUMIF(#REF!,$D119,#REF!)-SUMIF(#REF!,$D119,#REF!)+SUMIF(#REF!,$D119,#REF!)-SUMIF(#REF!,$D119,#REF!)+SUMIF(#REF!,$D119,#REF!)-SUMIF(#REF!,$D119,#REF!))</f>
        <v/>
      </c>
      <c r="H119" s="713" t="str">
        <f>IF($D119="","",SUMIF(#REF!,$D119,#REF!)-SUMIF(#REF!,$D119,#REF!)+SUMIF(#REF!,$D119,#REF!)-SUMIF(#REF!,$D119,#REF!)+SUMIF(#REF!,$D119,#REF!)-SUMIF(#REF!,$D119,#REF!))</f>
        <v/>
      </c>
      <c r="I119" s="713" t="str">
        <f>IF($D119="","",SUMIF(#REF!,$D119,#REF!)-SUMIF(#REF!,$D119,#REF!)+SUMIF(#REF!,$D119,#REF!)-SUMIF(#REF!,$D119,#REF!)+SUMIF(#REF!,$D119,#REF!)-SUMIF(#REF!,$D119,#REF!))</f>
        <v/>
      </c>
      <c r="J119" s="713" t="str">
        <f>IF($D119="","",SUMIF(#REF!,$D119,#REF!)-SUMIF(#REF!,$D119,#REF!)+SUMIF(#REF!,$D119,#REF!)-SUMIF(#REF!,$D119,#REF!)+SUMIF(#REF!,$D119,#REF!)-SUMIF(#REF!,$D119,#REF!))</f>
        <v/>
      </c>
      <c r="K119" s="713" t="str">
        <f>IF($D119="","",SUMIF(#REF!,$D119,#REF!)-SUMIF(#REF!,$D119,#REF!)+SUMIF(#REF!,$D119,#REF!)-SUMIF(#REF!,$D119,#REF!)+SUMIF(#REF!,$D119,#REF!)-SUMIF(#REF!,$D119,#REF!))</f>
        <v/>
      </c>
      <c r="L119" s="713" t="str">
        <f>IF($D119="","",SUMIF('1月'!$D$5:$D$109,$D119,'1月'!$F$5:$F$109)-SUMIF('1月'!$D$5:$D$109,$D119,'1月'!$G$5:$G$109)+SUMIF('1月'!$N$5:$N$53,$D119,'1月'!$P$5:$P$53)-SUMIF('1月'!$N$5:$N$53,$D119,'1月'!$Q$5:$Q$53)+SUMIF('1月'!$N$61:$N$109,$D119,'1月'!$P$61:$P$109)-SUMIF('1月'!$N$61:$N$109,$D119,'1月'!$Q$61:$Q$109))</f>
        <v/>
      </c>
      <c r="M119" s="713" t="str">
        <f>IF($D119="","",SUMIF(#REF!,$D119,#REF!)-SUMIF(#REF!,$D119,#REF!)+SUMIF(#REF!,$D119,#REF!)-SUMIF(#REF!,$D119,#REF!)+SUMIF(#REF!,$D119,#REF!)-SUMIF(#REF!,$D119,#REF!))</f>
        <v/>
      </c>
      <c r="N119" s="713" t="str">
        <f>IF($D119="","",SUMIF(#REF!,$D119,#REF!)-SUMIF(#REF!,$D119,#REF!)+SUMIF(#REF!,$D119,#REF!)-SUMIF(#REF!,$D119,#REF!)+SUMIF(#REF!,$D119,#REF!)-SUMIF(#REF!,$D119,#REF!))</f>
        <v/>
      </c>
      <c r="O119" s="713" t="str">
        <f>IF($D119="","",SUMIF(#REF!,$D119,#REF!)-SUMIF(#REF!,$D119,#REF!)+SUMIF(#REF!,$D119,#REF!)-SUMIF(#REF!,$D119,#REF!)+SUMIF(#REF!,$D119,#REF!)-SUMIF(#REF!,$D119,#REF!))</f>
        <v/>
      </c>
      <c r="P119" s="713" t="str">
        <f>IF($D119="","",SUMIF(#REF!,$D119,#REF!)-SUMIF(#REF!,$D119,#REF!)+SUMIF(#REF!,$D119,#REF!)-SUMIF(#REF!,$D119,#REF!)+SUMIF(#REF!,$D119,#REF!)-SUMIF(#REF!,$D119,#REF!))</f>
        <v/>
      </c>
      <c r="Q119" s="714" t="str">
        <f>IF($D119="","",SUMIF(#REF!,$D119,#REF!)-SUMIF(#REF!,$D119,#REF!)+SUMIF(#REF!,$D119,#REF!)-SUMIF(#REF!,$D119,#REF!)+SUMIF(#REF!,$D119,#REF!)-SUMIF(#REF!,$D119,#REF!))</f>
        <v/>
      </c>
      <c r="R119" s="721">
        <f t="shared" si="6"/>
        <v>0</v>
      </c>
    </row>
    <row r="120" spans="2:18" ht="16.5" customHeight="1">
      <c r="B120" s="1019"/>
      <c r="C120" s="1116"/>
      <c r="D120" s="636" t="str">
        <f>IF(ISBLANK(科目一覧!T48),"",科目一覧!T48)</f>
        <v/>
      </c>
      <c r="E120" s="382" t="str">
        <f>IF(ISBLANK(科目一覧!U48),"",科目一覧!U48)</f>
        <v/>
      </c>
      <c r="F120" s="713" t="str">
        <f>IF($D120="","",SUMIF(#REF!,$D120,#REF!)-SUMIF(#REF!,$D120,#REF!)+SUMIF(#REF!,$D120,#REF!)-SUMIF(#REF!,$D120,#REF!)+SUMIF(#REF!,$D120,#REF!)-SUMIF(#REF!,$D120,#REF!))</f>
        <v/>
      </c>
      <c r="G120" s="713" t="str">
        <f>IF($D120="","",SUMIF(#REF!,$D120,#REF!)-SUMIF(#REF!,$D120,#REF!)+SUMIF(#REF!,$D120,#REF!)-SUMIF(#REF!,$D120,#REF!)+SUMIF(#REF!,$D120,#REF!)-SUMIF(#REF!,$D120,#REF!))</f>
        <v/>
      </c>
      <c r="H120" s="713" t="str">
        <f>IF($D120="","",SUMIF(#REF!,$D120,#REF!)-SUMIF(#REF!,$D120,#REF!)+SUMIF(#REF!,$D120,#REF!)-SUMIF(#REF!,$D120,#REF!)+SUMIF(#REF!,$D120,#REF!)-SUMIF(#REF!,$D120,#REF!))</f>
        <v/>
      </c>
      <c r="I120" s="713" t="str">
        <f>IF($D120="","",SUMIF(#REF!,$D120,#REF!)-SUMIF(#REF!,$D120,#REF!)+SUMIF(#REF!,$D120,#REF!)-SUMIF(#REF!,$D120,#REF!)+SUMIF(#REF!,$D120,#REF!)-SUMIF(#REF!,$D120,#REF!))</f>
        <v/>
      </c>
      <c r="J120" s="713" t="str">
        <f>IF($D120="","",SUMIF(#REF!,$D120,#REF!)-SUMIF(#REF!,$D120,#REF!)+SUMIF(#REF!,$D120,#REF!)-SUMIF(#REF!,$D120,#REF!)+SUMIF(#REF!,$D120,#REF!)-SUMIF(#REF!,$D120,#REF!))</f>
        <v/>
      </c>
      <c r="K120" s="713" t="str">
        <f>IF($D120="","",SUMIF(#REF!,$D120,#REF!)-SUMIF(#REF!,$D120,#REF!)+SUMIF(#REF!,$D120,#REF!)-SUMIF(#REF!,$D120,#REF!)+SUMIF(#REF!,$D120,#REF!)-SUMIF(#REF!,$D120,#REF!))</f>
        <v/>
      </c>
      <c r="L120" s="713" t="str">
        <f>IF($D120="","",SUMIF('1月'!$D$5:$D$109,$D120,'1月'!$F$5:$F$109)-SUMIF('1月'!$D$5:$D$109,$D120,'1月'!$G$5:$G$109)+SUMIF('1月'!$N$5:$N$53,$D120,'1月'!$P$5:$P$53)-SUMIF('1月'!$N$5:$N$53,$D120,'1月'!$Q$5:$Q$53)+SUMIF('1月'!$N$61:$N$109,$D120,'1月'!$P$61:$P$109)-SUMIF('1月'!$N$61:$N$109,$D120,'1月'!$Q$61:$Q$109))</f>
        <v/>
      </c>
      <c r="M120" s="713" t="str">
        <f>IF($D120="","",SUMIF(#REF!,$D120,#REF!)-SUMIF(#REF!,$D120,#REF!)+SUMIF(#REF!,$D120,#REF!)-SUMIF(#REF!,$D120,#REF!)+SUMIF(#REF!,$D120,#REF!)-SUMIF(#REF!,$D120,#REF!))</f>
        <v/>
      </c>
      <c r="N120" s="713" t="str">
        <f>IF($D120="","",SUMIF(#REF!,$D120,#REF!)-SUMIF(#REF!,$D120,#REF!)+SUMIF(#REF!,$D120,#REF!)-SUMIF(#REF!,$D120,#REF!)+SUMIF(#REF!,$D120,#REF!)-SUMIF(#REF!,$D120,#REF!))</f>
        <v/>
      </c>
      <c r="O120" s="713" t="str">
        <f>IF($D120="","",SUMIF(#REF!,$D120,#REF!)-SUMIF(#REF!,$D120,#REF!)+SUMIF(#REF!,$D120,#REF!)-SUMIF(#REF!,$D120,#REF!)+SUMIF(#REF!,$D120,#REF!)-SUMIF(#REF!,$D120,#REF!))</f>
        <v/>
      </c>
      <c r="P120" s="713" t="str">
        <f>IF($D120="","",SUMIF(#REF!,$D120,#REF!)-SUMIF(#REF!,$D120,#REF!)+SUMIF(#REF!,$D120,#REF!)-SUMIF(#REF!,$D120,#REF!)+SUMIF(#REF!,$D120,#REF!)-SUMIF(#REF!,$D120,#REF!))</f>
        <v/>
      </c>
      <c r="Q120" s="714" t="str">
        <f>IF($D120="","",SUMIF(#REF!,$D120,#REF!)-SUMIF(#REF!,$D120,#REF!)+SUMIF(#REF!,$D120,#REF!)-SUMIF(#REF!,$D120,#REF!)+SUMIF(#REF!,$D120,#REF!)-SUMIF(#REF!,$D120,#REF!))</f>
        <v/>
      </c>
      <c r="R120" s="721">
        <f t="shared" si="6"/>
        <v>0</v>
      </c>
    </row>
    <row r="121" spans="2:18" ht="16.5" customHeight="1">
      <c r="B121" s="1019"/>
      <c r="C121" s="1116"/>
      <c r="D121" s="636" t="str">
        <f>IF(ISBLANK(科目一覧!T49),"",科目一覧!T49)</f>
        <v/>
      </c>
      <c r="E121" s="382" t="str">
        <f>IF(ISBLANK(科目一覧!U49),"",科目一覧!U49)</f>
        <v/>
      </c>
      <c r="F121" s="713" t="str">
        <f>IF($D121="","",SUMIF(#REF!,$D121,#REF!)-SUMIF(#REF!,$D121,#REF!)+SUMIF(#REF!,$D121,#REF!)-SUMIF(#REF!,$D121,#REF!)+SUMIF(#REF!,$D121,#REF!)-SUMIF(#REF!,$D121,#REF!))</f>
        <v/>
      </c>
      <c r="G121" s="713" t="str">
        <f>IF($D121="","",SUMIF(#REF!,$D121,#REF!)-SUMIF(#REF!,$D121,#REF!)+SUMIF(#REF!,$D121,#REF!)-SUMIF(#REF!,$D121,#REF!)+SUMIF(#REF!,$D121,#REF!)-SUMIF(#REF!,$D121,#REF!))</f>
        <v/>
      </c>
      <c r="H121" s="713" t="str">
        <f>IF($D121="","",SUMIF(#REF!,$D121,#REF!)-SUMIF(#REF!,$D121,#REF!)+SUMIF(#REF!,$D121,#REF!)-SUMIF(#REF!,$D121,#REF!)+SUMIF(#REF!,$D121,#REF!)-SUMIF(#REF!,$D121,#REF!))</f>
        <v/>
      </c>
      <c r="I121" s="713" t="str">
        <f>IF($D121="","",SUMIF(#REF!,$D121,#REF!)-SUMIF(#REF!,$D121,#REF!)+SUMIF(#REF!,$D121,#REF!)-SUMIF(#REF!,$D121,#REF!)+SUMIF(#REF!,$D121,#REF!)-SUMIF(#REF!,$D121,#REF!))</f>
        <v/>
      </c>
      <c r="J121" s="713" t="str">
        <f>IF($D121="","",SUMIF(#REF!,$D121,#REF!)-SUMIF(#REF!,$D121,#REF!)+SUMIF(#REF!,$D121,#REF!)-SUMIF(#REF!,$D121,#REF!)+SUMIF(#REF!,$D121,#REF!)-SUMIF(#REF!,$D121,#REF!))</f>
        <v/>
      </c>
      <c r="K121" s="713" t="str">
        <f>IF($D121="","",SUMIF(#REF!,$D121,#REF!)-SUMIF(#REF!,$D121,#REF!)+SUMIF(#REF!,$D121,#REF!)-SUMIF(#REF!,$D121,#REF!)+SUMIF(#REF!,$D121,#REF!)-SUMIF(#REF!,$D121,#REF!))</f>
        <v/>
      </c>
      <c r="L121" s="713" t="str">
        <f>IF($D121="","",SUMIF('1月'!$D$5:$D$109,$D121,'1月'!$F$5:$F$109)-SUMIF('1月'!$D$5:$D$109,$D121,'1月'!$G$5:$G$109)+SUMIF('1月'!$N$5:$N$53,$D121,'1月'!$P$5:$P$53)-SUMIF('1月'!$N$5:$N$53,$D121,'1月'!$Q$5:$Q$53)+SUMIF('1月'!$N$61:$N$109,$D121,'1月'!$P$61:$P$109)-SUMIF('1月'!$N$61:$N$109,$D121,'1月'!$Q$61:$Q$109))</f>
        <v/>
      </c>
      <c r="M121" s="713" t="str">
        <f>IF($D121="","",SUMIF(#REF!,$D121,#REF!)-SUMIF(#REF!,$D121,#REF!)+SUMIF(#REF!,$D121,#REF!)-SUMIF(#REF!,$D121,#REF!)+SUMIF(#REF!,$D121,#REF!)-SUMIF(#REF!,$D121,#REF!))</f>
        <v/>
      </c>
      <c r="N121" s="713" t="str">
        <f>IF($D121="","",SUMIF(#REF!,$D121,#REF!)-SUMIF(#REF!,$D121,#REF!)+SUMIF(#REF!,$D121,#REF!)-SUMIF(#REF!,$D121,#REF!)+SUMIF(#REF!,$D121,#REF!)-SUMIF(#REF!,$D121,#REF!))</f>
        <v/>
      </c>
      <c r="O121" s="713" t="str">
        <f>IF($D121="","",SUMIF(#REF!,$D121,#REF!)-SUMIF(#REF!,$D121,#REF!)+SUMIF(#REF!,$D121,#REF!)-SUMIF(#REF!,$D121,#REF!)+SUMIF(#REF!,$D121,#REF!)-SUMIF(#REF!,$D121,#REF!))</f>
        <v/>
      </c>
      <c r="P121" s="713" t="str">
        <f>IF($D121="","",SUMIF(#REF!,$D121,#REF!)-SUMIF(#REF!,$D121,#REF!)+SUMIF(#REF!,$D121,#REF!)-SUMIF(#REF!,$D121,#REF!)+SUMIF(#REF!,$D121,#REF!)-SUMIF(#REF!,$D121,#REF!))</f>
        <v/>
      </c>
      <c r="Q121" s="714" t="str">
        <f>IF($D121="","",SUMIF(#REF!,$D121,#REF!)-SUMIF(#REF!,$D121,#REF!)+SUMIF(#REF!,$D121,#REF!)-SUMIF(#REF!,$D121,#REF!)+SUMIF(#REF!,$D121,#REF!)-SUMIF(#REF!,$D121,#REF!))</f>
        <v/>
      </c>
      <c r="R121" s="721">
        <f t="shared" si="6"/>
        <v>0</v>
      </c>
    </row>
    <row r="122" spans="2:18" ht="16.5" customHeight="1">
      <c r="B122" s="1019"/>
      <c r="C122" s="1117"/>
      <c r="D122" s="637" t="str">
        <f>IF(ISBLANK(科目一覧!T50),"",科目一覧!T50)</f>
        <v/>
      </c>
      <c r="E122" s="490" t="str">
        <f>IF(ISBLANK(科目一覧!U50),"",科目一覧!U50)</f>
        <v/>
      </c>
      <c r="F122" s="716" t="str">
        <f>IF($D122="","",SUMIF(#REF!,$D122,#REF!)-SUMIF(#REF!,$D122,#REF!)+SUMIF(#REF!,$D122,#REF!)-SUMIF(#REF!,$D122,#REF!)+SUMIF(#REF!,$D122,#REF!)-SUMIF(#REF!,$D122,#REF!))</f>
        <v/>
      </c>
      <c r="G122" s="716" t="str">
        <f>IF($D122="","",SUMIF(#REF!,$D122,#REF!)-SUMIF(#REF!,$D122,#REF!)+SUMIF(#REF!,$D122,#REF!)-SUMIF(#REF!,$D122,#REF!)+SUMIF(#REF!,$D122,#REF!)-SUMIF(#REF!,$D122,#REF!))</f>
        <v/>
      </c>
      <c r="H122" s="716" t="str">
        <f>IF($D122="","",SUMIF(#REF!,$D122,#REF!)-SUMIF(#REF!,$D122,#REF!)+SUMIF(#REF!,$D122,#REF!)-SUMIF(#REF!,$D122,#REF!)+SUMIF(#REF!,$D122,#REF!)-SUMIF(#REF!,$D122,#REF!))</f>
        <v/>
      </c>
      <c r="I122" s="716" t="str">
        <f>IF($D122="","",SUMIF(#REF!,$D122,#REF!)-SUMIF(#REF!,$D122,#REF!)+SUMIF(#REF!,$D122,#REF!)-SUMIF(#REF!,$D122,#REF!)+SUMIF(#REF!,$D122,#REF!)-SUMIF(#REF!,$D122,#REF!))</f>
        <v/>
      </c>
      <c r="J122" s="716" t="str">
        <f>IF($D122="","",SUMIF(#REF!,$D122,#REF!)-SUMIF(#REF!,$D122,#REF!)+SUMIF(#REF!,$D122,#REF!)-SUMIF(#REF!,$D122,#REF!)+SUMIF(#REF!,$D122,#REF!)-SUMIF(#REF!,$D122,#REF!))</f>
        <v/>
      </c>
      <c r="K122" s="716" t="str">
        <f>IF($D122="","",SUMIF(#REF!,$D122,#REF!)-SUMIF(#REF!,$D122,#REF!)+SUMIF(#REF!,$D122,#REF!)-SUMIF(#REF!,$D122,#REF!)+SUMIF(#REF!,$D122,#REF!)-SUMIF(#REF!,$D122,#REF!))</f>
        <v/>
      </c>
      <c r="L122" s="716" t="str">
        <f>IF($D122="","",SUMIF('1月'!$D$5:$D$109,$D122,'1月'!$F$5:$F$109)-SUMIF('1月'!$D$5:$D$109,$D122,'1月'!$G$5:$G$109)+SUMIF('1月'!$N$5:$N$53,$D122,'1月'!$P$5:$P$53)-SUMIF('1月'!$N$5:$N$53,$D122,'1月'!$Q$5:$Q$53)+SUMIF('1月'!$N$61:$N$109,$D122,'1月'!$P$61:$P$109)-SUMIF('1月'!$N$61:$N$109,$D122,'1月'!$Q$61:$Q$109))</f>
        <v/>
      </c>
      <c r="M122" s="716" t="str">
        <f>IF($D122="","",SUMIF(#REF!,$D122,#REF!)-SUMIF(#REF!,$D122,#REF!)+SUMIF(#REF!,$D122,#REF!)-SUMIF(#REF!,$D122,#REF!)+SUMIF(#REF!,$D122,#REF!)-SUMIF(#REF!,$D122,#REF!))</f>
        <v/>
      </c>
      <c r="N122" s="716" t="str">
        <f>IF($D122="","",SUMIF(#REF!,$D122,#REF!)-SUMIF(#REF!,$D122,#REF!)+SUMIF(#REF!,$D122,#REF!)-SUMIF(#REF!,$D122,#REF!)+SUMIF(#REF!,$D122,#REF!)-SUMIF(#REF!,$D122,#REF!))</f>
        <v/>
      </c>
      <c r="O122" s="716" t="str">
        <f>IF($D122="","",SUMIF(#REF!,$D122,#REF!)-SUMIF(#REF!,$D122,#REF!)+SUMIF(#REF!,$D122,#REF!)-SUMIF(#REF!,$D122,#REF!)+SUMIF(#REF!,$D122,#REF!)-SUMIF(#REF!,$D122,#REF!))</f>
        <v/>
      </c>
      <c r="P122" s="716" t="str">
        <f>IF($D122="","",SUMIF(#REF!,$D122,#REF!)-SUMIF(#REF!,$D122,#REF!)+SUMIF(#REF!,$D122,#REF!)-SUMIF(#REF!,$D122,#REF!)+SUMIF(#REF!,$D122,#REF!)-SUMIF(#REF!,$D122,#REF!))</f>
        <v/>
      </c>
      <c r="Q122" s="717" t="str">
        <f>IF($D122="","",SUMIF(#REF!,$D122,#REF!)-SUMIF(#REF!,$D122,#REF!)+SUMIF(#REF!,$D122,#REF!)-SUMIF(#REF!,$D122,#REF!)+SUMIF(#REF!,$D122,#REF!)-SUMIF(#REF!,$D122,#REF!))</f>
        <v/>
      </c>
      <c r="R122" s="722">
        <f t="shared" si="6"/>
        <v>0</v>
      </c>
    </row>
    <row r="123" spans="2:18" ht="16.5" customHeight="1">
      <c r="B123" s="1019"/>
      <c r="C123" s="1115" t="s">
        <v>457</v>
      </c>
      <c r="D123" s="638">
        <f>IF(ISBLANK(科目一覧!T51),"",科目一覧!T51)</f>
        <v>365</v>
      </c>
      <c r="E123" s="491" t="str">
        <f>IF(ISBLANK(科目一覧!U51),"",科目一覧!U51)</f>
        <v>退職給与引当金</v>
      </c>
      <c r="F123" s="718" t="e">
        <f>IF($D123="","",SUMIF(#REF!,$D123,#REF!)-SUMIF(#REF!,$D123,#REF!)+SUMIF(#REF!,$D123,#REF!)-SUMIF(#REF!,$D123,#REF!)+SUMIF(#REF!,$D123,#REF!)-SUMIF(#REF!,$D123,#REF!))</f>
        <v>#REF!</v>
      </c>
      <c r="G123" s="718" t="e">
        <f>IF($D123="","",SUMIF(#REF!,$D123,#REF!)-SUMIF(#REF!,$D123,#REF!)+SUMIF(#REF!,$D123,#REF!)-SUMIF(#REF!,$D123,#REF!)+SUMIF(#REF!,$D123,#REF!)-SUMIF(#REF!,$D123,#REF!))</f>
        <v>#REF!</v>
      </c>
      <c r="H123" s="718" t="e">
        <f>IF($D123="","",SUMIF(#REF!,$D123,#REF!)-SUMIF(#REF!,$D123,#REF!)+SUMIF(#REF!,$D123,#REF!)-SUMIF(#REF!,$D123,#REF!)+SUMIF(#REF!,$D123,#REF!)-SUMIF(#REF!,$D123,#REF!))</f>
        <v>#REF!</v>
      </c>
      <c r="I123" s="718" t="e">
        <f>IF($D123="","",SUMIF(#REF!,$D123,#REF!)-SUMIF(#REF!,$D123,#REF!)+SUMIF(#REF!,$D123,#REF!)-SUMIF(#REF!,$D123,#REF!)+SUMIF(#REF!,$D123,#REF!)-SUMIF(#REF!,$D123,#REF!))</f>
        <v>#REF!</v>
      </c>
      <c r="J123" s="718" t="e">
        <f>IF($D123="","",SUMIF(#REF!,$D123,#REF!)-SUMIF(#REF!,$D123,#REF!)+SUMIF(#REF!,$D123,#REF!)-SUMIF(#REF!,$D123,#REF!)+SUMIF(#REF!,$D123,#REF!)-SUMIF(#REF!,$D123,#REF!))</f>
        <v>#REF!</v>
      </c>
      <c r="K123" s="718" t="e">
        <f>IF($D123="","",SUMIF(#REF!,$D123,#REF!)-SUMIF(#REF!,$D123,#REF!)+SUMIF(#REF!,$D123,#REF!)-SUMIF(#REF!,$D123,#REF!)+SUMIF(#REF!,$D123,#REF!)-SUMIF(#REF!,$D123,#REF!))</f>
        <v>#REF!</v>
      </c>
      <c r="L123" s="718">
        <f>IF($D123="","",SUMIF('1月'!$D$5:$D$109,$D123,'1月'!$F$5:$F$109)-SUMIF('1月'!$D$5:$D$109,$D123,'1月'!$G$5:$G$109)+SUMIF('1月'!$N$5:$N$53,$D123,'1月'!$P$5:$P$53)-SUMIF('1月'!$N$5:$N$53,$D123,'1月'!$Q$5:$Q$53)+SUMIF('1月'!$N$61:$N$109,$D123,'1月'!$P$61:$P$109)-SUMIF('1月'!$N$61:$N$109,$D123,'1月'!$Q$61:$Q$109))</f>
        <v>0</v>
      </c>
      <c r="M123" s="718" t="e">
        <f>IF($D123="","",SUMIF(#REF!,$D123,#REF!)-SUMIF(#REF!,$D123,#REF!)+SUMIF(#REF!,$D123,#REF!)-SUMIF(#REF!,$D123,#REF!)+SUMIF(#REF!,$D123,#REF!)-SUMIF(#REF!,$D123,#REF!))</f>
        <v>#REF!</v>
      </c>
      <c r="N123" s="718" t="e">
        <f>IF($D123="","",SUMIF(#REF!,$D123,#REF!)-SUMIF(#REF!,$D123,#REF!)+SUMIF(#REF!,$D123,#REF!)-SUMIF(#REF!,$D123,#REF!)+SUMIF(#REF!,$D123,#REF!)-SUMIF(#REF!,$D123,#REF!))</f>
        <v>#REF!</v>
      </c>
      <c r="O123" s="718" t="e">
        <f>IF($D123="","",SUMIF(#REF!,$D123,#REF!)-SUMIF(#REF!,$D123,#REF!)+SUMIF(#REF!,$D123,#REF!)-SUMIF(#REF!,$D123,#REF!)+SUMIF(#REF!,$D123,#REF!)-SUMIF(#REF!,$D123,#REF!))</f>
        <v>#REF!</v>
      </c>
      <c r="P123" s="718" t="e">
        <f>IF($D123="","",SUMIF(#REF!,$D123,#REF!)-SUMIF(#REF!,$D123,#REF!)+SUMIF(#REF!,$D123,#REF!)-SUMIF(#REF!,$D123,#REF!)+SUMIF(#REF!,$D123,#REF!)-SUMIF(#REF!,$D123,#REF!))</f>
        <v>#REF!</v>
      </c>
      <c r="Q123" s="719" t="e">
        <f>IF($D123="","",SUMIF(#REF!,$D123,#REF!)-SUMIF(#REF!,$D123,#REF!)+SUMIF(#REF!,$D123,#REF!)-SUMIF(#REF!,$D123,#REF!)+SUMIF(#REF!,$D123,#REF!)-SUMIF(#REF!,$D123,#REF!))</f>
        <v>#REF!</v>
      </c>
      <c r="R123" s="720" t="e">
        <f t="shared" si="6"/>
        <v>#REF!</v>
      </c>
    </row>
    <row r="124" spans="2:18" ht="16.5" customHeight="1">
      <c r="B124" s="1019"/>
      <c r="C124" s="1116"/>
      <c r="D124" s="636" t="str">
        <f>IF(ISBLANK(科目一覧!T52),"",科目一覧!T52)</f>
        <v/>
      </c>
      <c r="E124" s="496" t="str">
        <f>IF(ISBLANK(科目一覧!U52),"",科目一覧!U52)</f>
        <v/>
      </c>
      <c r="F124" s="713" t="str">
        <f>IF($D124="","",SUMIF(#REF!,$D124,#REF!)-SUMIF(#REF!,$D124,#REF!)+SUMIF(#REF!,$D124,#REF!)-SUMIF(#REF!,$D124,#REF!)+SUMIF(#REF!,$D124,#REF!)-SUMIF(#REF!,$D124,#REF!))</f>
        <v/>
      </c>
      <c r="G124" s="713" t="str">
        <f>IF($D124="","",SUMIF(#REF!,$D124,#REF!)-SUMIF(#REF!,$D124,#REF!)+SUMIF(#REF!,$D124,#REF!)-SUMIF(#REF!,$D124,#REF!)+SUMIF(#REF!,$D124,#REF!)-SUMIF(#REF!,$D124,#REF!))</f>
        <v/>
      </c>
      <c r="H124" s="713" t="str">
        <f>IF($D124="","",SUMIF(#REF!,$D124,#REF!)-SUMIF(#REF!,$D124,#REF!)+SUMIF(#REF!,$D124,#REF!)-SUMIF(#REF!,$D124,#REF!)+SUMIF(#REF!,$D124,#REF!)-SUMIF(#REF!,$D124,#REF!))</f>
        <v/>
      </c>
      <c r="I124" s="713" t="str">
        <f>IF($D124="","",SUMIF(#REF!,$D124,#REF!)-SUMIF(#REF!,$D124,#REF!)+SUMIF(#REF!,$D124,#REF!)-SUMIF(#REF!,$D124,#REF!)+SUMIF(#REF!,$D124,#REF!)-SUMIF(#REF!,$D124,#REF!))</f>
        <v/>
      </c>
      <c r="J124" s="713" t="str">
        <f>IF($D124="","",SUMIF(#REF!,$D124,#REF!)-SUMIF(#REF!,$D124,#REF!)+SUMIF(#REF!,$D124,#REF!)-SUMIF(#REF!,$D124,#REF!)+SUMIF(#REF!,$D124,#REF!)-SUMIF(#REF!,$D124,#REF!))</f>
        <v/>
      </c>
      <c r="K124" s="713" t="str">
        <f>IF($D124="","",SUMIF(#REF!,$D124,#REF!)-SUMIF(#REF!,$D124,#REF!)+SUMIF(#REF!,$D124,#REF!)-SUMIF(#REF!,$D124,#REF!)+SUMIF(#REF!,$D124,#REF!)-SUMIF(#REF!,$D124,#REF!))</f>
        <v/>
      </c>
      <c r="L124" s="713" t="str">
        <f>IF($D124="","",SUMIF('1月'!$D$5:$D$109,$D124,'1月'!$F$5:$F$109)-SUMIF('1月'!$D$5:$D$109,$D124,'1月'!$G$5:$G$109)+SUMIF('1月'!$N$5:$N$53,$D124,'1月'!$P$5:$P$53)-SUMIF('1月'!$N$5:$N$53,$D124,'1月'!$Q$5:$Q$53)+SUMIF('1月'!$N$61:$N$109,$D124,'1月'!$P$61:$P$109)-SUMIF('1月'!$N$61:$N$109,$D124,'1月'!$Q$61:$Q$109))</f>
        <v/>
      </c>
      <c r="M124" s="713" t="str">
        <f>IF($D124="","",SUMIF(#REF!,$D124,#REF!)-SUMIF(#REF!,$D124,#REF!)+SUMIF(#REF!,$D124,#REF!)-SUMIF(#REF!,$D124,#REF!)+SUMIF(#REF!,$D124,#REF!)-SUMIF(#REF!,$D124,#REF!))</f>
        <v/>
      </c>
      <c r="N124" s="713" t="str">
        <f>IF($D124="","",SUMIF(#REF!,$D124,#REF!)-SUMIF(#REF!,$D124,#REF!)+SUMIF(#REF!,$D124,#REF!)-SUMIF(#REF!,$D124,#REF!)+SUMIF(#REF!,$D124,#REF!)-SUMIF(#REF!,$D124,#REF!))</f>
        <v/>
      </c>
      <c r="O124" s="713" t="str">
        <f>IF($D124="","",SUMIF(#REF!,$D124,#REF!)-SUMIF(#REF!,$D124,#REF!)+SUMIF(#REF!,$D124,#REF!)-SUMIF(#REF!,$D124,#REF!)+SUMIF(#REF!,$D124,#REF!)-SUMIF(#REF!,$D124,#REF!))</f>
        <v/>
      </c>
      <c r="P124" s="713" t="str">
        <f>IF($D124="","",SUMIF(#REF!,$D124,#REF!)-SUMIF(#REF!,$D124,#REF!)+SUMIF(#REF!,$D124,#REF!)-SUMIF(#REF!,$D124,#REF!)+SUMIF(#REF!,$D124,#REF!)-SUMIF(#REF!,$D124,#REF!))</f>
        <v/>
      </c>
      <c r="Q124" s="714" t="str">
        <f>IF($D124="","",SUMIF(#REF!,$D124,#REF!)-SUMIF(#REF!,$D124,#REF!)+SUMIF(#REF!,$D124,#REF!)-SUMIF(#REF!,$D124,#REF!)+SUMIF(#REF!,$D124,#REF!)-SUMIF(#REF!,$D124,#REF!))</f>
        <v/>
      </c>
      <c r="R124" s="721">
        <f t="shared" si="6"/>
        <v>0</v>
      </c>
    </row>
    <row r="125" spans="2:18" ht="16.5" customHeight="1">
      <c r="B125" s="1360"/>
      <c r="C125" s="1117"/>
      <c r="D125" s="639" t="str">
        <f>IF(ISBLANK(科目一覧!T53),"",科目一覧!T53)</f>
        <v/>
      </c>
      <c r="E125" s="499" t="str">
        <f>IF(ISBLANK(科目一覧!U53),"",科目一覧!U53)</f>
        <v/>
      </c>
      <c r="F125" s="723" t="str">
        <f>IF($D125="","",SUMIF(#REF!,$D125,#REF!)-SUMIF(#REF!,$D125,#REF!)+SUMIF(#REF!,$D125,#REF!)-SUMIF(#REF!,$D125,#REF!)+SUMIF(#REF!,$D125,#REF!)-SUMIF(#REF!,$D125,#REF!))</f>
        <v/>
      </c>
      <c r="G125" s="723" t="str">
        <f>IF($D125="","",SUMIF(#REF!,$D125,#REF!)-SUMIF(#REF!,$D125,#REF!)+SUMIF(#REF!,$D125,#REF!)-SUMIF(#REF!,$D125,#REF!)+SUMIF(#REF!,$D125,#REF!)-SUMIF(#REF!,$D125,#REF!))</f>
        <v/>
      </c>
      <c r="H125" s="723" t="str">
        <f>IF($D125="","",SUMIF(#REF!,$D125,#REF!)-SUMIF(#REF!,$D125,#REF!)+SUMIF(#REF!,$D125,#REF!)-SUMIF(#REF!,$D125,#REF!)+SUMIF(#REF!,$D125,#REF!)-SUMIF(#REF!,$D125,#REF!))</f>
        <v/>
      </c>
      <c r="I125" s="723" t="str">
        <f>IF($D125="","",SUMIF(#REF!,$D125,#REF!)-SUMIF(#REF!,$D125,#REF!)+SUMIF(#REF!,$D125,#REF!)-SUMIF(#REF!,$D125,#REF!)+SUMIF(#REF!,$D125,#REF!)-SUMIF(#REF!,$D125,#REF!))</f>
        <v/>
      </c>
      <c r="J125" s="723" t="str">
        <f>IF($D125="","",SUMIF(#REF!,$D125,#REF!)-SUMIF(#REF!,$D125,#REF!)+SUMIF(#REF!,$D125,#REF!)-SUMIF(#REF!,$D125,#REF!)+SUMIF(#REF!,$D125,#REF!)-SUMIF(#REF!,$D125,#REF!))</f>
        <v/>
      </c>
      <c r="K125" s="723" t="str">
        <f>IF($D125="","",SUMIF(#REF!,$D125,#REF!)-SUMIF(#REF!,$D125,#REF!)+SUMIF(#REF!,$D125,#REF!)-SUMIF(#REF!,$D125,#REF!)+SUMIF(#REF!,$D125,#REF!)-SUMIF(#REF!,$D125,#REF!))</f>
        <v/>
      </c>
      <c r="L125" s="723" t="str">
        <f>IF($D125="","",SUMIF('1月'!$D$5:$D$109,$D125,'1月'!$F$5:$F$109)-SUMIF('1月'!$D$5:$D$109,$D125,'1月'!$G$5:$G$109)+SUMIF('1月'!$N$5:$N$53,$D125,'1月'!$P$5:$P$53)-SUMIF('1月'!$N$5:$N$53,$D125,'1月'!$Q$5:$Q$53)+SUMIF('1月'!$N$61:$N$109,$D125,'1月'!$P$61:$P$109)-SUMIF('1月'!$N$61:$N$109,$D125,'1月'!$Q$61:$Q$109))</f>
        <v/>
      </c>
      <c r="M125" s="723" t="str">
        <f>IF($D125="","",SUMIF(#REF!,$D125,#REF!)-SUMIF(#REF!,$D125,#REF!)+SUMIF(#REF!,$D125,#REF!)-SUMIF(#REF!,$D125,#REF!)+SUMIF(#REF!,$D125,#REF!)-SUMIF(#REF!,$D125,#REF!))</f>
        <v/>
      </c>
      <c r="N125" s="723" t="str">
        <f>IF($D125="","",SUMIF(#REF!,$D125,#REF!)-SUMIF(#REF!,$D125,#REF!)+SUMIF(#REF!,$D125,#REF!)-SUMIF(#REF!,$D125,#REF!)+SUMIF(#REF!,$D125,#REF!)-SUMIF(#REF!,$D125,#REF!))</f>
        <v/>
      </c>
      <c r="O125" s="723" t="str">
        <f>IF($D125="","",SUMIF(#REF!,$D125,#REF!)-SUMIF(#REF!,$D125,#REF!)+SUMIF(#REF!,$D125,#REF!)-SUMIF(#REF!,$D125,#REF!)+SUMIF(#REF!,$D125,#REF!)-SUMIF(#REF!,$D125,#REF!))</f>
        <v/>
      </c>
      <c r="P125" s="723" t="str">
        <f>IF($D125="","",SUMIF(#REF!,$D125,#REF!)-SUMIF(#REF!,$D125,#REF!)+SUMIF(#REF!,$D125,#REF!)-SUMIF(#REF!,$D125,#REF!)+SUMIF(#REF!,$D125,#REF!)-SUMIF(#REF!,$D125,#REF!))</f>
        <v/>
      </c>
      <c r="Q125" s="724" t="str">
        <f>IF($D125="","",SUMIF(#REF!,$D125,#REF!)-SUMIF(#REF!,$D125,#REF!)+SUMIF(#REF!,$D125,#REF!)-SUMIF(#REF!,$D125,#REF!)+SUMIF(#REF!,$D125,#REF!)-SUMIF(#REF!,$D125,#REF!))</f>
        <v/>
      </c>
      <c r="R125" s="725">
        <f t="shared" si="6"/>
        <v>0</v>
      </c>
    </row>
    <row r="126" spans="2:18" ht="16.5" customHeight="1">
      <c r="B126" s="1103" t="s">
        <v>458</v>
      </c>
      <c r="C126" s="1041" t="s">
        <v>466</v>
      </c>
      <c r="D126" s="492">
        <f>IF(ISBLANK(科目一覧!T54),"",科目一覧!T54)</f>
        <v>411</v>
      </c>
      <c r="E126" s="493" t="str">
        <f>IF(ISBLANK(科目一覧!U54),"",科目一覧!U54)</f>
        <v>資本金</v>
      </c>
      <c r="F126" s="736" t="e">
        <f>SUMIF(#REF!,$D126,#REF!)-SUMIF(#REF!,$D126,#REF!)+SUMIF(#REF!,$D126,#REF!)-SUMIF(#REF!,$D126,#REF!)+SUMIF(#REF!,$D126,#REF!)-SUMIF(#REF!,$D126,#REF!)</f>
        <v>#REF!</v>
      </c>
      <c r="G126" s="736" t="e">
        <f>SUMIF(#REF!,$D126,#REF!)-SUMIF(#REF!,$D126,#REF!)+SUMIF(#REF!,$D126,#REF!)-SUMIF(#REF!,$D126,#REF!)+SUMIF(#REF!,$D126,#REF!)-SUMIF(#REF!,$D126,#REF!)</f>
        <v>#REF!</v>
      </c>
      <c r="H126" s="736" t="e">
        <f>SUMIF(#REF!,$D126,#REF!)-SUMIF(#REF!,$D126,#REF!)+SUMIF(#REF!,$D126,#REF!)-SUMIF(#REF!,$D126,#REF!)+SUMIF(#REF!,$D126,#REF!)-SUMIF(#REF!,$D126,#REF!)</f>
        <v>#REF!</v>
      </c>
      <c r="I126" s="736" t="e">
        <f>SUMIF(#REF!,$D126,#REF!)-SUMIF(#REF!,$D126,#REF!)+SUMIF(#REF!,$D126,#REF!)-SUMIF(#REF!,$D126,#REF!)+SUMIF(#REF!,$D126,#REF!)-SUMIF(#REF!,$D126,#REF!)</f>
        <v>#REF!</v>
      </c>
      <c r="J126" s="736" t="e">
        <f>SUMIF(#REF!,$D126,#REF!)-SUMIF(#REF!,$D126,#REF!)+SUMIF(#REF!,$D126,#REF!)-SUMIF(#REF!,$D126,#REF!)+SUMIF(#REF!,$D126,#REF!)-SUMIF(#REF!,$D126,#REF!)</f>
        <v>#REF!</v>
      </c>
      <c r="K126" s="736" t="e">
        <f>SUMIF(#REF!,$D126,#REF!)-SUMIF(#REF!,$D126,#REF!)+SUMIF(#REF!,$D126,#REF!)-SUMIF(#REF!,$D126,#REF!)+SUMIF(#REF!,$D126,#REF!)-SUMIF(#REF!,$D126,#REF!)</f>
        <v>#REF!</v>
      </c>
      <c r="L126" s="736">
        <f>SUMIF('1月'!$D$5:$D$109,$D126,'1月'!$F$5:$F$109)-SUMIF('1月'!$D$5:$D$109,$D126,'1月'!$G$5:$G$109)+SUMIF('1月'!$N$5:$N$53,$D126,'1月'!$P$5:$P$53)-SUMIF('1月'!$N$5:$N$53,$D126,'1月'!$Q$5:$Q$53)+SUMIF('1月'!$N$61:$N$109,$D126,'1月'!$P$61:$P$109)-SUMIF('1月'!$N$61:$N$109,$D126,'1月'!$Q$61:$Q$109)</f>
        <v>0</v>
      </c>
      <c r="M126" s="736" t="e">
        <f>SUMIF(#REF!,$D126,#REF!)-SUMIF(#REF!,$D126,#REF!)+SUMIF(#REF!,$D126,#REF!)-SUMIF(#REF!,$D126,#REF!)+SUMIF(#REF!,$D126,#REF!)-SUMIF(#REF!,$D126,#REF!)</f>
        <v>#REF!</v>
      </c>
      <c r="N126" s="736" t="e">
        <f>SUMIF(#REF!,$D126,#REF!)-SUMIF(#REF!,$D126,#REF!)+SUMIF(#REF!,$D126,#REF!)-SUMIF(#REF!,$D126,#REF!)+SUMIF(#REF!,$D126,#REF!)-SUMIF(#REF!,$D126,#REF!)</f>
        <v>#REF!</v>
      </c>
      <c r="O126" s="736" t="e">
        <f>SUMIF(#REF!,$D126,#REF!)-SUMIF(#REF!,$D126,#REF!)+SUMIF(#REF!,$D126,#REF!)-SUMIF(#REF!,$D126,#REF!)+SUMIF(#REF!,$D126,#REF!)-SUMIF(#REF!,$D126,#REF!)</f>
        <v>#REF!</v>
      </c>
      <c r="P126" s="736" t="e">
        <f>SUMIF(#REF!,$D126,#REF!)-SUMIF(#REF!,$D126,#REF!)+SUMIF(#REF!,$D126,#REF!)-SUMIF(#REF!,$D126,#REF!)+SUMIF(#REF!,$D126,#REF!)-SUMIF(#REF!,$D126,#REF!)</f>
        <v>#REF!</v>
      </c>
      <c r="Q126" s="738" t="e">
        <f>SUMIF(#REF!,$D126,#REF!)-SUMIF(#REF!,$D126,#REF!)+SUMIF(#REF!,$D126,#REF!)-SUMIF(#REF!,$D126,#REF!)+SUMIF(#REF!,$D126,#REF!)-SUMIF(#REF!,$D126,#REF!)</f>
        <v>#REF!</v>
      </c>
      <c r="R126" s="727" t="e">
        <f t="shared" si="6"/>
        <v>#REF!</v>
      </c>
    </row>
    <row r="127" spans="2:18" ht="16.5" customHeight="1">
      <c r="B127" s="1104"/>
      <c r="C127" s="1106"/>
      <c r="D127" s="637" t="str">
        <f>IF(ISBLANK(科目一覧!T55),"",科目一覧!T55)</f>
        <v/>
      </c>
      <c r="E127" s="490" t="str">
        <f>IF(ISBLANK(科目一覧!U55),"",科目一覧!U55)</f>
        <v/>
      </c>
      <c r="F127" s="716" t="str">
        <f>IF($D127="","",SUMIF(#REF!,$D127,#REF!)-SUMIF(#REF!,$D127,#REF!)+SUMIF(#REF!,$D127,#REF!)-SUMIF(#REF!,$D127,#REF!)+SUMIF(#REF!,$D127,#REF!)-SUMIF(#REF!,$D127,#REF!))</f>
        <v/>
      </c>
      <c r="G127" s="716" t="str">
        <f>IF($D127="","",SUMIF(#REF!,$D127,#REF!)-SUMIF(#REF!,$D127,#REF!)+SUMIF(#REF!,$D127,#REF!)-SUMIF(#REF!,$D127,#REF!)+SUMIF(#REF!,$D127,#REF!)-SUMIF(#REF!,$D127,#REF!))</f>
        <v/>
      </c>
      <c r="H127" s="716" t="str">
        <f>IF($D127="","",SUMIF(#REF!,$D127,#REF!)-SUMIF(#REF!,$D127,#REF!)+SUMIF(#REF!,$D127,#REF!)-SUMIF(#REF!,$D127,#REF!)+SUMIF(#REF!,$D127,#REF!)-SUMIF(#REF!,$D127,#REF!))</f>
        <v/>
      </c>
      <c r="I127" s="716" t="str">
        <f>IF($D127="","",SUMIF(#REF!,$D127,#REF!)-SUMIF(#REF!,$D127,#REF!)+SUMIF(#REF!,$D127,#REF!)-SUMIF(#REF!,$D127,#REF!)+SUMIF(#REF!,$D127,#REF!)-SUMIF(#REF!,$D127,#REF!))</f>
        <v/>
      </c>
      <c r="J127" s="716" t="str">
        <f>IF($D127="","",SUMIF(#REF!,$D127,#REF!)-SUMIF(#REF!,$D127,#REF!)+SUMIF(#REF!,$D127,#REF!)-SUMIF(#REF!,$D127,#REF!)+SUMIF(#REF!,$D127,#REF!)-SUMIF(#REF!,$D127,#REF!))</f>
        <v/>
      </c>
      <c r="K127" s="716" t="str">
        <f>IF($D127="","",SUMIF(#REF!,$D127,#REF!)-SUMIF(#REF!,$D127,#REF!)+SUMIF(#REF!,$D127,#REF!)-SUMIF(#REF!,$D127,#REF!)+SUMIF(#REF!,$D127,#REF!)-SUMIF(#REF!,$D127,#REF!))</f>
        <v/>
      </c>
      <c r="L127" s="716" t="str">
        <f>IF($D127="","",SUMIF('1月'!$D$5:$D$109,$D127,'1月'!$F$5:$F$109)-SUMIF('1月'!$D$5:$D$109,$D127,'1月'!$G$5:$G$109)+SUMIF('1月'!$N$5:$N$53,$D127,'1月'!$P$5:$P$53)-SUMIF('1月'!$N$5:$N$53,$D127,'1月'!$Q$5:$Q$53)+SUMIF('1月'!$N$61:$N$109,$D127,'1月'!$P$61:$P$109)-SUMIF('1月'!$N$61:$N$109,$D127,'1月'!$Q$61:$Q$109))</f>
        <v/>
      </c>
      <c r="M127" s="716" t="str">
        <f>IF($D127="","",SUMIF(#REF!,$D127,#REF!)-SUMIF(#REF!,$D127,#REF!)+SUMIF(#REF!,$D127,#REF!)-SUMIF(#REF!,$D127,#REF!)+SUMIF(#REF!,$D127,#REF!)-SUMIF(#REF!,$D127,#REF!))</f>
        <v/>
      </c>
      <c r="N127" s="716" t="str">
        <f>IF($D127="","",SUMIF(#REF!,$D127,#REF!)-SUMIF(#REF!,$D127,#REF!)+SUMIF(#REF!,$D127,#REF!)-SUMIF(#REF!,$D127,#REF!)+SUMIF(#REF!,$D127,#REF!)-SUMIF(#REF!,$D127,#REF!))</f>
        <v/>
      </c>
      <c r="O127" s="716" t="str">
        <f>IF($D127="","",SUMIF(#REF!,$D127,#REF!)-SUMIF(#REF!,$D127,#REF!)+SUMIF(#REF!,$D127,#REF!)-SUMIF(#REF!,$D127,#REF!)+SUMIF(#REF!,$D127,#REF!)-SUMIF(#REF!,$D127,#REF!))</f>
        <v/>
      </c>
      <c r="P127" s="716" t="str">
        <f>IF($D127="","",SUMIF(#REF!,$D127,#REF!)-SUMIF(#REF!,$D127,#REF!)+SUMIF(#REF!,$D127,#REF!)-SUMIF(#REF!,$D127,#REF!)+SUMIF(#REF!,$D127,#REF!)-SUMIF(#REF!,$D127,#REF!))</f>
        <v/>
      </c>
      <c r="Q127" s="717" t="str">
        <f>IF($D127="","",SUMIF(#REF!,$D127,#REF!)-SUMIF(#REF!,$D127,#REF!)+SUMIF(#REF!,$D127,#REF!)-SUMIF(#REF!,$D127,#REF!)+SUMIF(#REF!,$D127,#REF!)-SUMIF(#REF!,$D127,#REF!))</f>
        <v/>
      </c>
      <c r="R127" s="722">
        <f t="shared" si="6"/>
        <v>0</v>
      </c>
    </row>
    <row r="128" spans="2:18" ht="16.5" customHeight="1">
      <c r="B128" s="1104"/>
      <c r="C128" s="1106" t="s">
        <v>467</v>
      </c>
      <c r="D128" s="404">
        <f>IF(ISBLANK(科目一覧!T56),"",科目一覧!T56)</f>
        <v>432</v>
      </c>
      <c r="E128" s="491" t="str">
        <f>IF(ISBLANK(科目一覧!U56),"",科目一覧!U56)</f>
        <v>利益準備金</v>
      </c>
      <c r="F128" s="718" t="e">
        <f>SUMIF(#REF!,$D128,#REF!)-SUMIF(#REF!,$D128,#REF!)+SUMIF(#REF!,$D128,#REF!)-SUMIF(#REF!,$D128,#REF!)+SUMIF(#REF!,$D128,#REF!)-SUMIF(#REF!,$D128,#REF!)</f>
        <v>#REF!</v>
      </c>
      <c r="G128" s="718" t="e">
        <f>SUMIF(#REF!,$D128,#REF!)-SUMIF(#REF!,$D128,#REF!)+SUMIF(#REF!,$D128,#REF!)-SUMIF(#REF!,$D128,#REF!)+SUMIF(#REF!,$D128,#REF!)-SUMIF(#REF!,$D128,#REF!)</f>
        <v>#REF!</v>
      </c>
      <c r="H128" s="718" t="e">
        <f>SUMIF(#REF!,$D128,#REF!)-SUMIF(#REF!,$D128,#REF!)+SUMIF(#REF!,$D128,#REF!)-SUMIF(#REF!,$D128,#REF!)+SUMIF(#REF!,$D128,#REF!)-SUMIF(#REF!,$D128,#REF!)</f>
        <v>#REF!</v>
      </c>
      <c r="I128" s="718" t="e">
        <f>SUMIF(#REF!,$D128,#REF!)-SUMIF(#REF!,$D128,#REF!)+SUMIF(#REF!,$D128,#REF!)-SUMIF(#REF!,$D128,#REF!)+SUMIF(#REF!,$D128,#REF!)-SUMIF(#REF!,$D128,#REF!)</f>
        <v>#REF!</v>
      </c>
      <c r="J128" s="718" t="e">
        <f>SUMIF(#REF!,$D128,#REF!)-SUMIF(#REF!,$D128,#REF!)+SUMIF(#REF!,$D128,#REF!)-SUMIF(#REF!,$D128,#REF!)+SUMIF(#REF!,$D128,#REF!)-SUMIF(#REF!,$D128,#REF!)</f>
        <v>#REF!</v>
      </c>
      <c r="K128" s="718" t="e">
        <f>SUMIF(#REF!,$D128,#REF!)-SUMIF(#REF!,$D128,#REF!)+SUMIF(#REF!,$D128,#REF!)-SUMIF(#REF!,$D128,#REF!)+SUMIF(#REF!,$D128,#REF!)-SUMIF(#REF!,$D128,#REF!)</f>
        <v>#REF!</v>
      </c>
      <c r="L128" s="718">
        <f>SUMIF('1月'!$D$5:$D$109,$D128,'1月'!$F$5:$F$109)-SUMIF('1月'!$D$5:$D$109,$D128,'1月'!$G$5:$G$109)+SUMIF('1月'!$N$5:$N$53,$D128,'1月'!$P$5:$P$53)-SUMIF('1月'!$N$5:$N$53,$D128,'1月'!$Q$5:$Q$53)+SUMIF('1月'!$N$61:$N$109,$D128,'1月'!$P$61:$P$109)-SUMIF('1月'!$N$61:$N$109,$D128,'1月'!$Q$61:$Q$109)</f>
        <v>0</v>
      </c>
      <c r="M128" s="718" t="e">
        <f>SUMIF(#REF!,$D128,#REF!)-SUMIF(#REF!,$D128,#REF!)+SUMIF(#REF!,$D128,#REF!)-SUMIF(#REF!,$D128,#REF!)+SUMIF(#REF!,$D128,#REF!)-SUMIF(#REF!,$D128,#REF!)</f>
        <v>#REF!</v>
      </c>
      <c r="N128" s="718" t="e">
        <f>SUMIF(#REF!,$D128,#REF!)-SUMIF(#REF!,$D128,#REF!)+SUMIF(#REF!,$D128,#REF!)-SUMIF(#REF!,$D128,#REF!)+SUMIF(#REF!,$D128,#REF!)-SUMIF(#REF!,$D128,#REF!)</f>
        <v>#REF!</v>
      </c>
      <c r="O128" s="718" t="e">
        <f>SUMIF(#REF!,$D128,#REF!)-SUMIF(#REF!,$D128,#REF!)+SUMIF(#REF!,$D128,#REF!)-SUMIF(#REF!,$D128,#REF!)+SUMIF(#REF!,$D128,#REF!)-SUMIF(#REF!,$D128,#REF!)</f>
        <v>#REF!</v>
      </c>
      <c r="P128" s="718" t="e">
        <f>SUMIF(#REF!,$D128,#REF!)-SUMIF(#REF!,$D128,#REF!)+SUMIF(#REF!,$D128,#REF!)-SUMIF(#REF!,$D128,#REF!)+SUMIF(#REF!,$D128,#REF!)-SUMIF(#REF!,$D128,#REF!)</f>
        <v>#REF!</v>
      </c>
      <c r="Q128" s="719" t="e">
        <f>SUMIF(#REF!,$D128,#REF!)-SUMIF(#REF!,$D128,#REF!)+SUMIF(#REF!,$D128,#REF!)-SUMIF(#REF!,$D128,#REF!)+SUMIF(#REF!,$D128,#REF!)-SUMIF(#REF!,$D128,#REF!)</f>
        <v>#REF!</v>
      </c>
      <c r="R128" s="720" t="e">
        <f t="shared" si="6"/>
        <v>#REF!</v>
      </c>
    </row>
    <row r="129" spans="2:19" ht="16.5" customHeight="1">
      <c r="B129" s="1104"/>
      <c r="C129" s="1106"/>
      <c r="D129" s="209">
        <f>IF(ISBLANK(科目一覧!T57),"",科目一覧!T57)</f>
        <v>441</v>
      </c>
      <c r="E129" s="382" t="str">
        <f>IF(ISBLANK(科目一覧!U57),"",科目一覧!U57)</f>
        <v>別途積立金</v>
      </c>
      <c r="F129" s="713" t="e">
        <f>SUMIF(#REF!,$D129,#REF!)-SUMIF(#REF!,$D129,#REF!)+SUMIF(#REF!,$D129,#REF!)-SUMIF(#REF!,$D129,#REF!)+SUMIF(#REF!,$D129,#REF!)-SUMIF(#REF!,$D129,#REF!)</f>
        <v>#REF!</v>
      </c>
      <c r="G129" s="713" t="e">
        <f>SUMIF(#REF!,$D129,#REF!)-SUMIF(#REF!,$D129,#REF!)+SUMIF(#REF!,$D129,#REF!)-SUMIF(#REF!,$D129,#REF!)+SUMIF(#REF!,$D129,#REF!)-SUMIF(#REF!,$D129,#REF!)</f>
        <v>#REF!</v>
      </c>
      <c r="H129" s="713" t="e">
        <f>SUMIF(#REF!,$D129,#REF!)-SUMIF(#REF!,$D129,#REF!)+SUMIF(#REF!,$D129,#REF!)-SUMIF(#REF!,$D129,#REF!)+SUMIF(#REF!,$D129,#REF!)-SUMIF(#REF!,$D129,#REF!)</f>
        <v>#REF!</v>
      </c>
      <c r="I129" s="713" t="e">
        <f>SUMIF(#REF!,$D129,#REF!)-SUMIF(#REF!,$D129,#REF!)+SUMIF(#REF!,$D129,#REF!)-SUMIF(#REF!,$D129,#REF!)+SUMIF(#REF!,$D129,#REF!)-SUMIF(#REF!,$D129,#REF!)</f>
        <v>#REF!</v>
      </c>
      <c r="J129" s="713" t="e">
        <f>SUMIF(#REF!,$D129,#REF!)-SUMIF(#REF!,$D129,#REF!)+SUMIF(#REF!,$D129,#REF!)-SUMIF(#REF!,$D129,#REF!)+SUMIF(#REF!,$D129,#REF!)-SUMIF(#REF!,$D129,#REF!)</f>
        <v>#REF!</v>
      </c>
      <c r="K129" s="713" t="e">
        <f>SUMIF(#REF!,$D129,#REF!)-SUMIF(#REF!,$D129,#REF!)+SUMIF(#REF!,$D129,#REF!)-SUMIF(#REF!,$D129,#REF!)+SUMIF(#REF!,$D129,#REF!)-SUMIF(#REF!,$D129,#REF!)</f>
        <v>#REF!</v>
      </c>
      <c r="L129" s="713">
        <f>SUMIF('1月'!$D$5:$D$109,$D129,'1月'!$F$5:$F$109)-SUMIF('1月'!$D$5:$D$109,$D129,'1月'!$G$5:$G$109)+SUMIF('1月'!$N$5:$N$53,$D129,'1月'!$P$5:$P$53)-SUMIF('1月'!$N$5:$N$53,$D129,'1月'!$Q$5:$Q$53)+SUMIF('1月'!$N$61:$N$109,$D129,'1月'!$P$61:$P$109)-SUMIF('1月'!$N$61:$N$109,$D129,'1月'!$Q$61:$Q$109)</f>
        <v>0</v>
      </c>
      <c r="M129" s="713" t="e">
        <f>SUMIF(#REF!,$D129,#REF!)-SUMIF(#REF!,$D129,#REF!)+SUMIF(#REF!,$D129,#REF!)-SUMIF(#REF!,$D129,#REF!)+SUMIF(#REF!,$D129,#REF!)-SUMIF(#REF!,$D129,#REF!)</f>
        <v>#REF!</v>
      </c>
      <c r="N129" s="713" t="e">
        <f>SUMIF(#REF!,$D129,#REF!)-SUMIF(#REF!,$D129,#REF!)+SUMIF(#REF!,$D129,#REF!)-SUMIF(#REF!,$D129,#REF!)+SUMIF(#REF!,$D129,#REF!)-SUMIF(#REF!,$D129,#REF!)</f>
        <v>#REF!</v>
      </c>
      <c r="O129" s="713" t="e">
        <f>SUMIF(#REF!,$D129,#REF!)-SUMIF(#REF!,$D129,#REF!)+SUMIF(#REF!,$D129,#REF!)-SUMIF(#REF!,$D129,#REF!)+SUMIF(#REF!,$D129,#REF!)-SUMIF(#REF!,$D129,#REF!)</f>
        <v>#REF!</v>
      </c>
      <c r="P129" s="713" t="e">
        <f>SUMIF(#REF!,$D129,#REF!)-SUMIF(#REF!,$D129,#REF!)+SUMIF(#REF!,$D129,#REF!)-SUMIF(#REF!,$D129,#REF!)+SUMIF(#REF!,$D129,#REF!)-SUMIF(#REF!,$D129,#REF!)</f>
        <v>#REF!</v>
      </c>
      <c r="Q129" s="714" t="e">
        <f>SUMIF(#REF!,$D129,#REF!)-SUMIF(#REF!,$D129,#REF!)+SUMIF(#REF!,$D129,#REF!)-SUMIF(#REF!,$D129,#REF!)+SUMIF(#REF!,$D129,#REF!)-SUMIF(#REF!,$D129,#REF!)</f>
        <v>#REF!</v>
      </c>
      <c r="R129" s="721" t="e">
        <f t="shared" si="6"/>
        <v>#REF!</v>
      </c>
    </row>
    <row r="130" spans="2:19" ht="16.5" customHeight="1">
      <c r="B130" s="1104"/>
      <c r="C130" s="1106"/>
      <c r="D130" s="636" t="str">
        <f>IF(ISBLANK(科目一覧!T58),"",科目一覧!T58)</f>
        <v/>
      </c>
      <c r="E130" s="496" t="str">
        <f>IF(ISBLANK(科目一覧!U58),"",科目一覧!U58)</f>
        <v/>
      </c>
      <c r="F130" s="713" t="str">
        <f>IF($D130="","",SUMIF(#REF!,$D130,#REF!)-SUMIF(#REF!,$D130,#REF!)+SUMIF(#REF!,$D130,#REF!)-SUMIF(#REF!,$D130,#REF!)+SUMIF(#REF!,$D130,#REF!)-SUMIF(#REF!,$D130,#REF!))</f>
        <v/>
      </c>
      <c r="G130" s="713" t="str">
        <f>IF($D130="","",SUMIF(#REF!,$D130,#REF!)-SUMIF(#REF!,$D130,#REF!)+SUMIF(#REF!,$D130,#REF!)-SUMIF(#REF!,$D130,#REF!)+SUMIF(#REF!,$D130,#REF!)-SUMIF(#REF!,$D130,#REF!))</f>
        <v/>
      </c>
      <c r="H130" s="713" t="str">
        <f>IF($D130="","",SUMIF(#REF!,$D130,#REF!)-SUMIF(#REF!,$D130,#REF!)+SUMIF(#REF!,$D130,#REF!)-SUMIF(#REF!,$D130,#REF!)+SUMIF(#REF!,$D130,#REF!)-SUMIF(#REF!,$D130,#REF!))</f>
        <v/>
      </c>
      <c r="I130" s="713" t="str">
        <f>IF($D130="","",SUMIF(#REF!,$D130,#REF!)-SUMIF(#REF!,$D130,#REF!)+SUMIF(#REF!,$D130,#REF!)-SUMIF(#REF!,$D130,#REF!)+SUMIF(#REF!,$D130,#REF!)-SUMIF(#REF!,$D130,#REF!))</f>
        <v/>
      </c>
      <c r="J130" s="713" t="str">
        <f>IF($D130="","",SUMIF(#REF!,$D130,#REF!)-SUMIF(#REF!,$D130,#REF!)+SUMIF(#REF!,$D130,#REF!)-SUMIF(#REF!,$D130,#REF!)+SUMIF(#REF!,$D130,#REF!)-SUMIF(#REF!,$D130,#REF!))</f>
        <v/>
      </c>
      <c r="K130" s="713" t="str">
        <f>IF($D130="","",SUMIF(#REF!,$D130,#REF!)-SUMIF(#REF!,$D130,#REF!)+SUMIF(#REF!,$D130,#REF!)-SUMIF(#REF!,$D130,#REF!)+SUMIF(#REF!,$D130,#REF!)-SUMIF(#REF!,$D130,#REF!))</f>
        <v/>
      </c>
      <c r="L130" s="713" t="str">
        <f>IF($D130="","",SUMIF('1月'!$D$5:$D$109,$D130,'1月'!$F$5:$F$109)-SUMIF('1月'!$D$5:$D$109,$D130,'1月'!$G$5:$G$109)+SUMIF('1月'!$N$5:$N$53,$D130,'1月'!$P$5:$P$53)-SUMIF('1月'!$N$5:$N$53,$D130,'1月'!$Q$5:$Q$53)+SUMIF('1月'!$N$61:$N$109,$D130,'1月'!$P$61:$P$109)-SUMIF('1月'!$N$61:$N$109,$D130,'1月'!$Q$61:$Q$109))</f>
        <v/>
      </c>
      <c r="M130" s="713" t="str">
        <f>IF($D130="","",SUMIF(#REF!,$D130,#REF!)-SUMIF(#REF!,$D130,#REF!)+SUMIF(#REF!,$D130,#REF!)-SUMIF(#REF!,$D130,#REF!)+SUMIF(#REF!,$D130,#REF!)-SUMIF(#REF!,$D130,#REF!))</f>
        <v/>
      </c>
      <c r="N130" s="713" t="str">
        <f>IF($D130="","",SUMIF(#REF!,$D130,#REF!)-SUMIF(#REF!,$D130,#REF!)+SUMIF(#REF!,$D130,#REF!)-SUMIF(#REF!,$D130,#REF!)+SUMIF(#REF!,$D130,#REF!)-SUMIF(#REF!,$D130,#REF!))</f>
        <v/>
      </c>
      <c r="O130" s="713" t="str">
        <f>IF($D130="","",SUMIF(#REF!,$D130,#REF!)-SUMIF(#REF!,$D130,#REF!)+SUMIF(#REF!,$D130,#REF!)-SUMIF(#REF!,$D130,#REF!)+SUMIF(#REF!,$D130,#REF!)-SUMIF(#REF!,$D130,#REF!))</f>
        <v/>
      </c>
      <c r="P130" s="713" t="str">
        <f>IF($D130="","",SUMIF(#REF!,$D130,#REF!)-SUMIF(#REF!,$D130,#REF!)+SUMIF(#REF!,$D130,#REF!)-SUMIF(#REF!,$D130,#REF!)+SUMIF(#REF!,$D130,#REF!)-SUMIF(#REF!,$D130,#REF!))</f>
        <v/>
      </c>
      <c r="Q130" s="714" t="str">
        <f>IF($D130="","",SUMIF(#REF!,$D130,#REF!)-SUMIF(#REF!,$D130,#REF!)+SUMIF(#REF!,$D130,#REF!)-SUMIF(#REF!,$D130,#REF!)+SUMIF(#REF!,$D130,#REF!)-SUMIF(#REF!,$D130,#REF!))</f>
        <v/>
      </c>
      <c r="R130" s="721">
        <f t="shared" si="6"/>
        <v>0</v>
      </c>
    </row>
    <row r="131" spans="2:19" ht="16.5" customHeight="1">
      <c r="B131" s="1104"/>
      <c r="C131" s="1106"/>
      <c r="D131" s="639" t="str">
        <f>IF(ISBLANK(科目一覧!T59),"",科目一覧!T59)</f>
        <v/>
      </c>
      <c r="E131" s="502" t="str">
        <f>IF(ISBLANK(科目一覧!U59),"",科目一覧!U59)</f>
        <v/>
      </c>
      <c r="F131" s="723" t="str">
        <f>IF($D131="","",SUMIF(#REF!,$D131,#REF!)-SUMIF(#REF!,$D131,#REF!)+SUMIF(#REF!,$D131,#REF!)-SUMIF(#REF!,$D131,#REF!)+SUMIF(#REF!,$D131,#REF!)-SUMIF(#REF!,$D131,#REF!))</f>
        <v/>
      </c>
      <c r="G131" s="723" t="str">
        <f>IF($D131="","",SUMIF(#REF!,$D131,#REF!)-SUMIF(#REF!,$D131,#REF!)+SUMIF(#REF!,$D131,#REF!)-SUMIF(#REF!,$D131,#REF!)+SUMIF(#REF!,$D131,#REF!)-SUMIF(#REF!,$D131,#REF!))</f>
        <v/>
      </c>
      <c r="H131" s="723" t="str">
        <f>IF($D131="","",SUMIF(#REF!,$D131,#REF!)-SUMIF(#REF!,$D131,#REF!)+SUMIF(#REF!,$D131,#REF!)-SUMIF(#REF!,$D131,#REF!)+SUMIF(#REF!,$D131,#REF!)-SUMIF(#REF!,$D131,#REF!))</f>
        <v/>
      </c>
      <c r="I131" s="723" t="str">
        <f>IF($D131="","",SUMIF(#REF!,$D131,#REF!)-SUMIF(#REF!,$D131,#REF!)+SUMIF(#REF!,$D131,#REF!)-SUMIF(#REF!,$D131,#REF!)+SUMIF(#REF!,$D131,#REF!)-SUMIF(#REF!,$D131,#REF!))</f>
        <v/>
      </c>
      <c r="J131" s="723" t="str">
        <f>IF($D131="","",SUMIF(#REF!,$D131,#REF!)-SUMIF(#REF!,$D131,#REF!)+SUMIF(#REF!,$D131,#REF!)-SUMIF(#REF!,$D131,#REF!)+SUMIF(#REF!,$D131,#REF!)-SUMIF(#REF!,$D131,#REF!))</f>
        <v/>
      </c>
      <c r="K131" s="723" t="str">
        <f>IF($D131="","",SUMIF(#REF!,$D131,#REF!)-SUMIF(#REF!,$D131,#REF!)+SUMIF(#REF!,$D131,#REF!)-SUMIF(#REF!,$D131,#REF!)+SUMIF(#REF!,$D131,#REF!)-SUMIF(#REF!,$D131,#REF!))</f>
        <v/>
      </c>
      <c r="L131" s="723" t="str">
        <f>IF($D131="","",SUMIF('1月'!$D$5:$D$109,$D131,'1月'!$F$5:$F$109)-SUMIF('1月'!$D$5:$D$109,$D131,'1月'!$G$5:$G$109)+SUMIF('1月'!$N$5:$N$53,$D131,'1月'!$P$5:$P$53)-SUMIF('1月'!$N$5:$N$53,$D131,'1月'!$Q$5:$Q$53)+SUMIF('1月'!$N$61:$N$109,$D131,'1月'!$P$61:$P$109)-SUMIF('1月'!$N$61:$N$109,$D131,'1月'!$Q$61:$Q$109))</f>
        <v/>
      </c>
      <c r="M131" s="723" t="str">
        <f>IF($D131="","",SUMIF(#REF!,$D131,#REF!)-SUMIF(#REF!,$D131,#REF!)+SUMIF(#REF!,$D131,#REF!)-SUMIF(#REF!,$D131,#REF!)+SUMIF(#REF!,$D131,#REF!)-SUMIF(#REF!,$D131,#REF!))</f>
        <v/>
      </c>
      <c r="N131" s="723" t="str">
        <f>IF($D131="","",SUMIF(#REF!,$D131,#REF!)-SUMIF(#REF!,$D131,#REF!)+SUMIF(#REF!,$D131,#REF!)-SUMIF(#REF!,$D131,#REF!)+SUMIF(#REF!,$D131,#REF!)-SUMIF(#REF!,$D131,#REF!))</f>
        <v/>
      </c>
      <c r="O131" s="723" t="str">
        <f>IF($D131="","",SUMIF(#REF!,$D131,#REF!)-SUMIF(#REF!,$D131,#REF!)+SUMIF(#REF!,$D131,#REF!)-SUMIF(#REF!,$D131,#REF!)+SUMIF(#REF!,$D131,#REF!)-SUMIF(#REF!,$D131,#REF!))</f>
        <v/>
      </c>
      <c r="P131" s="723" t="str">
        <f>IF($D131="","",SUMIF(#REF!,$D131,#REF!)-SUMIF(#REF!,$D131,#REF!)+SUMIF(#REF!,$D131,#REF!)-SUMIF(#REF!,$D131,#REF!)+SUMIF(#REF!,$D131,#REF!)-SUMIF(#REF!,$D131,#REF!))</f>
        <v/>
      </c>
      <c r="Q131" s="724" t="str">
        <f>IF($D131="","",SUMIF(#REF!,$D131,#REF!)-SUMIF(#REF!,$D131,#REF!)+SUMIF(#REF!,$D131,#REF!)-SUMIF(#REF!,$D131,#REF!)+SUMIF(#REF!,$D131,#REF!)-SUMIF(#REF!,$D131,#REF!))</f>
        <v/>
      </c>
      <c r="R131" s="725">
        <f t="shared" si="6"/>
        <v>0</v>
      </c>
    </row>
    <row r="132" spans="2:19" ht="16.5" customHeight="1">
      <c r="B132" s="1104"/>
      <c r="C132" s="1362" t="s">
        <v>529</v>
      </c>
      <c r="D132" s="426">
        <f>IF(ISBLANK(科目一覧!T60),"",科目一覧!T60)</f>
        <v>451</v>
      </c>
      <c r="E132" s="739" t="str">
        <f>IF(ISBLANK(科目一覧!U60),"",科目一覧!U60)</f>
        <v>繰越利益剰余金</v>
      </c>
      <c r="F132" s="740" t="e">
        <f>SUMIF(#REF!,$D132,#REF!)-SUMIF(#REF!,$D132,#REF!)+SUMIF(#REF!,$D132,#REF!)-SUMIF(#REF!,$D132,#REF!)+SUMIF(#REF!,$D132,#REF!)-SUMIF(#REF!,$D132,#REF!)</f>
        <v>#REF!</v>
      </c>
      <c r="G132" s="740" t="e">
        <f>SUMIF(#REF!,$D132,#REF!)-SUMIF(#REF!,$D132,#REF!)+SUMIF(#REF!,$D132,#REF!)-SUMIF(#REF!,$D132,#REF!)+SUMIF(#REF!,$D132,#REF!)-SUMIF(#REF!,$D132,#REF!)</f>
        <v>#REF!</v>
      </c>
      <c r="H132" s="740" t="e">
        <f>SUMIF(#REF!,$D132,#REF!)-SUMIF(#REF!,$D132,#REF!)+SUMIF(#REF!,$D132,#REF!)-SUMIF(#REF!,$D132,#REF!)+SUMIF(#REF!,$D132,#REF!)-SUMIF(#REF!,$D132,#REF!)</f>
        <v>#REF!</v>
      </c>
      <c r="I132" s="740" t="e">
        <f>SUMIF(#REF!,$D132,#REF!)-SUMIF(#REF!,$D132,#REF!)+SUMIF(#REF!,$D132,#REF!)-SUMIF(#REF!,$D132,#REF!)+SUMIF(#REF!,$D132,#REF!)-SUMIF(#REF!,$D132,#REF!)</f>
        <v>#REF!</v>
      </c>
      <c r="J132" s="740" t="e">
        <f>SUMIF(#REF!,$D132,#REF!)-SUMIF(#REF!,$D132,#REF!)+SUMIF(#REF!,$D132,#REF!)-SUMIF(#REF!,$D132,#REF!)+SUMIF(#REF!,$D132,#REF!)-SUMIF(#REF!,$D132,#REF!)</f>
        <v>#REF!</v>
      </c>
      <c r="K132" s="740" t="e">
        <f>SUMIF(#REF!,$D132,#REF!)-SUMIF(#REF!,$D132,#REF!)+SUMIF(#REF!,$D132,#REF!)-SUMIF(#REF!,$D132,#REF!)+SUMIF(#REF!,$D132,#REF!)-SUMIF(#REF!,$D132,#REF!)</f>
        <v>#REF!</v>
      </c>
      <c r="L132" s="740" t="e">
        <f>SUMIF(#REF!,$D132,#REF!)-SUMIF(#REF!,$D132,#REF!)+SUMIF(#REF!,$D132,#REF!)-SUMIF(#REF!,$D132,#REF!)+SUMIF(#REF!,$D132,#REF!)-SUMIF(#REF!,$D132,#REF!)</f>
        <v>#REF!</v>
      </c>
      <c r="M132" s="740" t="e">
        <f>SUMIF(#REF!,$D132,#REF!)-SUMIF(#REF!,$D132,#REF!)+SUMIF(#REF!,$D132,#REF!)-SUMIF(#REF!,$D132,#REF!)+SUMIF(#REF!,$D132,#REF!)-SUMIF(#REF!,$D132,#REF!)</f>
        <v>#REF!</v>
      </c>
      <c r="N132" s="740" t="e">
        <f>SUMIF(#REF!,$D132,#REF!)-SUMIF(#REF!,$D132,#REF!)+SUMIF(#REF!,$D132,#REF!)-SUMIF(#REF!,$D132,#REF!)+SUMIF(#REF!,$D132,#REF!)-SUMIF(#REF!,$D132,#REF!)</f>
        <v>#REF!</v>
      </c>
      <c r="O132" s="740" t="e">
        <f>SUMIF(#REF!,$D132,#REF!)-SUMIF(#REF!,$D132,#REF!)+SUMIF(#REF!,$D132,#REF!)-SUMIF(#REF!,$D132,#REF!)+SUMIF(#REF!,$D132,#REF!)-SUMIF(#REF!,$D132,#REF!)</f>
        <v>#REF!</v>
      </c>
      <c r="P132" s="740" t="e">
        <f>SUMIF(#REF!,$D132,#REF!)-SUMIF(#REF!,$D132,#REF!)+SUMIF(#REF!,$D132,#REF!)-SUMIF(#REF!,$D132,#REF!)+SUMIF(#REF!,$D132,#REF!)-SUMIF(#REF!,$D132,#REF!)</f>
        <v>#REF!</v>
      </c>
      <c r="Q132" s="831">
        <f>SUMIF('1月'!$D$5:$D$109,$D132,'1月'!$F$5:$F$109)-SUMIF('1月'!$D$5:$D$109,$D132,'1月'!$G$5:$G$109)+SUMIF('1月'!$N$5:$N$53,$D132,'1月'!$P$5:$P$53)-SUMIF('1月'!$N$5:$N$53,$D132,'1月'!$Q$5:$Q$53)+SUMIF('1月'!$N$61:$N$109,$D132,'1月'!$P$61:$P$109)-SUMIF('1月'!$N$61:$N$109,$D132,'1月'!$Q$61:$Q$109)</f>
        <v>0</v>
      </c>
      <c r="R132" s="830" t="e">
        <f>SUMIF(#REF!,$D132,#REF!)-SUMIF(#REF!,$D132,#REF!)+SUMIF(#REF!,$D132,#REF!)-SUMIF(#REF!,$D132,#REF!)+SUMIF(#REF!,$D132,#REF!)-SUMIF(#REF!,$D132,#REF!)</f>
        <v>#REF!</v>
      </c>
      <c r="S132" s="77" t="e">
        <f>SUMIF(#REF!,$D132,#REF!)-SUMIF(#REF!,$D132,#REF!)+SUMIF(#REF!,$D132,#REF!)-SUMIF(#REF!,$D132,#REF!)+SUMIF(#REF!,$D132,#REF!)-SUMIF(#REF!,$D132,#REF!)</f>
        <v>#REF!</v>
      </c>
    </row>
    <row r="133" spans="2:19" ht="18" customHeight="1" thickBot="1">
      <c r="B133" s="1364"/>
      <c r="C133" s="1363"/>
      <c r="D133" s="1348" t="s">
        <v>515</v>
      </c>
      <c r="E133" s="1349"/>
      <c r="F133" s="741" t="e">
        <f t="shared" ref="F133:L133" si="8">IF(F134-SUM(F109:F131)=F72,F134-SUM(F109:F131),"エラー!")</f>
        <v>#REF!</v>
      </c>
      <c r="G133" s="741" t="e">
        <f t="shared" si="8"/>
        <v>#REF!</v>
      </c>
      <c r="H133" s="741" t="e">
        <f t="shared" si="8"/>
        <v>#REF!</v>
      </c>
      <c r="I133" s="741" t="e">
        <f t="shared" si="8"/>
        <v>#REF!</v>
      </c>
      <c r="J133" s="741" t="e">
        <f t="shared" si="8"/>
        <v>#REF!</v>
      </c>
      <c r="K133" s="741" t="e">
        <f t="shared" si="8"/>
        <v>#REF!</v>
      </c>
      <c r="L133" s="741" t="e">
        <f t="shared" si="8"/>
        <v>#REF!</v>
      </c>
      <c r="M133" s="741" t="e">
        <f>IF(M134-SUM(M109:M131)=M72,M134-SUM(M109:M131),"エラー!")</f>
        <v>#REF!</v>
      </c>
      <c r="N133" s="741" t="e">
        <f t="shared" ref="N133:Q133" si="9">IF(N134-SUM(N109:N131)=N72,N134-SUM(N109:N131),"エラー!")</f>
        <v>#REF!</v>
      </c>
      <c r="O133" s="741" t="e">
        <f t="shared" si="9"/>
        <v>#REF!</v>
      </c>
      <c r="P133" s="741" t="e">
        <f t="shared" si="9"/>
        <v>#REF!</v>
      </c>
      <c r="Q133" s="742" t="e">
        <f t="shared" si="9"/>
        <v>#REF!</v>
      </c>
      <c r="R133" s="743" t="e">
        <f t="shared" si="6"/>
        <v>#REF!</v>
      </c>
    </row>
    <row r="134" spans="2:19" ht="18" customHeight="1" thickTop="1">
      <c r="B134" s="1329" t="s">
        <v>517</v>
      </c>
      <c r="C134" s="1330"/>
      <c r="D134" s="1330"/>
      <c r="E134" s="1331"/>
      <c r="F134" s="744" t="e">
        <f>F108</f>
        <v>#REF!</v>
      </c>
      <c r="G134" s="744" t="e">
        <f t="shared" ref="G134:Q134" si="10">G108</f>
        <v>#REF!</v>
      </c>
      <c r="H134" s="744" t="e">
        <f t="shared" si="10"/>
        <v>#REF!</v>
      </c>
      <c r="I134" s="744" t="e">
        <f t="shared" si="10"/>
        <v>#REF!</v>
      </c>
      <c r="J134" s="744" t="e">
        <f t="shared" si="10"/>
        <v>#REF!</v>
      </c>
      <c r="K134" s="744" t="e">
        <f t="shared" si="10"/>
        <v>#REF!</v>
      </c>
      <c r="L134" s="744" t="e">
        <f t="shared" si="10"/>
        <v>#REF!</v>
      </c>
      <c r="M134" s="744" t="e">
        <f t="shared" si="10"/>
        <v>#REF!</v>
      </c>
      <c r="N134" s="744" t="e">
        <f t="shared" si="10"/>
        <v>#REF!</v>
      </c>
      <c r="O134" s="744" t="e">
        <f t="shared" si="10"/>
        <v>#REF!</v>
      </c>
      <c r="P134" s="744" t="e">
        <f t="shared" si="10"/>
        <v>#REF!</v>
      </c>
      <c r="Q134" s="745" t="e">
        <f t="shared" si="10"/>
        <v>#REF!</v>
      </c>
      <c r="R134" s="746" t="e">
        <f>IF(SUM(F134:Q134)=R108,R108," エラー  ")</f>
        <v>#REF!</v>
      </c>
    </row>
    <row r="135" spans="2:19" ht="16.5" customHeight="1">
      <c r="E135" s="106"/>
      <c r="F135" s="747"/>
      <c r="G135" s="747"/>
      <c r="H135" s="747"/>
      <c r="I135" s="747"/>
      <c r="J135" s="747"/>
      <c r="K135" s="747"/>
      <c r="L135" s="747"/>
      <c r="M135" s="747"/>
      <c r="N135" s="747"/>
      <c r="O135" s="747"/>
      <c r="P135" s="747"/>
      <c r="Q135" s="747"/>
      <c r="R135" s="747"/>
    </row>
    <row r="136" spans="2:19">
      <c r="E136" s="106"/>
      <c r="F136" s="747"/>
      <c r="G136" s="747"/>
      <c r="H136" s="747"/>
      <c r="I136" s="747"/>
      <c r="J136" s="747"/>
      <c r="K136" s="747"/>
      <c r="L136" s="747"/>
      <c r="M136" s="747"/>
      <c r="N136" s="747"/>
      <c r="O136" s="747"/>
      <c r="P136" s="747"/>
      <c r="Q136" s="747"/>
      <c r="R136" s="747"/>
    </row>
    <row r="137" spans="2:19">
      <c r="F137" s="748" t="e">
        <f t="shared" ref="F137:L137" si="11">IF(F134-SUM(F109:F132)=F72,""," BS所得 ")</f>
        <v>#REF!</v>
      </c>
      <c r="G137" s="748" t="e">
        <f t="shared" si="11"/>
        <v>#REF!</v>
      </c>
      <c r="H137" s="748" t="e">
        <f t="shared" si="11"/>
        <v>#REF!</v>
      </c>
      <c r="I137" s="748" t="e">
        <f t="shared" si="11"/>
        <v>#REF!</v>
      </c>
      <c r="J137" s="748" t="e">
        <f t="shared" si="11"/>
        <v>#REF!</v>
      </c>
      <c r="K137" s="748" t="e">
        <f t="shared" si="11"/>
        <v>#REF!</v>
      </c>
      <c r="L137" s="748" t="e">
        <f t="shared" si="11"/>
        <v>#REF!</v>
      </c>
      <c r="M137" s="748" t="e">
        <f>IF(M134-SUM(M109:M132)=M72,""," BS所得 ")</f>
        <v>#REF!</v>
      </c>
      <c r="N137" s="748" t="e">
        <f t="shared" ref="N137:Q137" si="12">IF(N134-SUM(N109:N132)=N72,""," BS所得 ")</f>
        <v>#REF!</v>
      </c>
      <c r="O137" s="748" t="e">
        <f t="shared" si="12"/>
        <v>#REF!</v>
      </c>
      <c r="P137" s="748" t="e">
        <f t="shared" si="12"/>
        <v>#REF!</v>
      </c>
      <c r="Q137" s="748" t="e">
        <f t="shared" si="12"/>
        <v>#REF!</v>
      </c>
    </row>
    <row r="138" spans="2:19">
      <c r="F138" s="749" t="e">
        <f t="shared" ref="F138:L138" si="13">IF(F134-SUM(F109:F132)=F72,"",F134-SUM(F109:F132))</f>
        <v>#REF!</v>
      </c>
      <c r="G138" s="749" t="e">
        <f t="shared" si="13"/>
        <v>#REF!</v>
      </c>
      <c r="H138" s="749" t="e">
        <f t="shared" si="13"/>
        <v>#REF!</v>
      </c>
      <c r="I138" s="749" t="e">
        <f t="shared" si="13"/>
        <v>#REF!</v>
      </c>
      <c r="J138" s="749" t="e">
        <f t="shared" si="13"/>
        <v>#REF!</v>
      </c>
      <c r="K138" s="749" t="e">
        <f t="shared" si="13"/>
        <v>#REF!</v>
      </c>
      <c r="L138" s="749" t="e">
        <f t="shared" si="13"/>
        <v>#REF!</v>
      </c>
      <c r="M138" s="749" t="e">
        <f>IF(M134-SUM(M109:M132)=M72,"",M134-SUM(M109:M132))</f>
        <v>#REF!</v>
      </c>
      <c r="N138" s="749" t="e">
        <f t="shared" ref="N138:Q138" si="14">IF(N134-SUM(N109:N132)=N72,"",N134-SUM(N109:N132))</f>
        <v>#REF!</v>
      </c>
      <c r="O138" s="749" t="e">
        <f t="shared" si="14"/>
        <v>#REF!</v>
      </c>
      <c r="P138" s="749" t="e">
        <f t="shared" si="14"/>
        <v>#REF!</v>
      </c>
      <c r="Q138" s="749" t="e">
        <f t="shared" si="14"/>
        <v>#REF!</v>
      </c>
    </row>
    <row r="139" spans="2:19">
      <c r="F139" s="748" t="e">
        <f t="shared" ref="F139:L139" si="15">IF(F134-SUM(F109:F132)=F72,""," 差額(PL-BS) ")</f>
        <v>#REF!</v>
      </c>
      <c r="G139" s="748" t="e">
        <f t="shared" si="15"/>
        <v>#REF!</v>
      </c>
      <c r="H139" s="748" t="e">
        <f t="shared" si="15"/>
        <v>#REF!</v>
      </c>
      <c r="I139" s="748" t="e">
        <f t="shared" si="15"/>
        <v>#REF!</v>
      </c>
      <c r="J139" s="748" t="e">
        <f t="shared" si="15"/>
        <v>#REF!</v>
      </c>
      <c r="K139" s="748" t="e">
        <f t="shared" si="15"/>
        <v>#REF!</v>
      </c>
      <c r="L139" s="748" t="e">
        <f t="shared" si="15"/>
        <v>#REF!</v>
      </c>
      <c r="M139" s="748" t="e">
        <f>IF(M134-SUM(M109:M132)=M72,""," 差額(PL-BS) ")</f>
        <v>#REF!</v>
      </c>
      <c r="N139" s="748" t="e">
        <f t="shared" ref="N139:Q139" si="16">IF(N134-SUM(N109:N132)=N72,""," 差額(PL-BS) ")</f>
        <v>#REF!</v>
      </c>
      <c r="O139" s="748" t="e">
        <f t="shared" si="16"/>
        <v>#REF!</v>
      </c>
      <c r="P139" s="748" t="e">
        <f t="shared" si="16"/>
        <v>#REF!</v>
      </c>
      <c r="Q139" s="748" t="e">
        <f t="shared" si="16"/>
        <v>#REF!</v>
      </c>
    </row>
    <row r="140" spans="2:19">
      <c r="F140" s="749" t="e">
        <f t="shared" ref="F140:L140" si="17">IF(F134-SUM(F109:F132)=F72,"",F72-(F134-SUM(F109:F132)))</f>
        <v>#REF!</v>
      </c>
      <c r="G140" s="749" t="e">
        <f t="shared" si="17"/>
        <v>#REF!</v>
      </c>
      <c r="H140" s="749" t="e">
        <f t="shared" si="17"/>
        <v>#REF!</v>
      </c>
      <c r="I140" s="749" t="e">
        <f t="shared" si="17"/>
        <v>#REF!</v>
      </c>
      <c r="J140" s="749" t="e">
        <f t="shared" si="17"/>
        <v>#REF!</v>
      </c>
      <c r="K140" s="749" t="e">
        <f t="shared" si="17"/>
        <v>#REF!</v>
      </c>
      <c r="L140" s="749" t="e">
        <f t="shared" si="17"/>
        <v>#REF!</v>
      </c>
      <c r="M140" s="749" t="e">
        <f>IF(M134-SUM(M109:M132)=M72,"",M72-(M134-SUM(M109:M132)))</f>
        <v>#REF!</v>
      </c>
      <c r="N140" s="749" t="e">
        <f t="shared" ref="N140:Q140" si="18">IF(N134-SUM(N109:N132)=N72,"",N72-(N134-SUM(N109:N132)))</f>
        <v>#REF!</v>
      </c>
      <c r="O140" s="749" t="e">
        <f t="shared" si="18"/>
        <v>#REF!</v>
      </c>
      <c r="P140" s="749" t="e">
        <f t="shared" si="18"/>
        <v>#REF!</v>
      </c>
      <c r="Q140" s="749" t="e">
        <f t="shared" si="18"/>
        <v>#REF!</v>
      </c>
    </row>
  </sheetData>
  <mergeCells count="48">
    <mergeCell ref="C92:C98"/>
    <mergeCell ref="C99:C102"/>
    <mergeCell ref="C78:C91"/>
    <mergeCell ref="C103:C107"/>
    <mergeCell ref="B108:E108"/>
    <mergeCell ref="C128:C131"/>
    <mergeCell ref="B109:B125"/>
    <mergeCell ref="C109:C117"/>
    <mergeCell ref="C132:C133"/>
    <mergeCell ref="B126:B133"/>
    <mergeCell ref="Q2:R2"/>
    <mergeCell ref="M2:N2"/>
    <mergeCell ref="B77:E77"/>
    <mergeCell ref="B12:C16"/>
    <mergeCell ref="D16:E16"/>
    <mergeCell ref="B17:E17"/>
    <mergeCell ref="B18:B26"/>
    <mergeCell ref="C18:C26"/>
    <mergeCell ref="D26:E26"/>
    <mergeCell ref="B4:E4"/>
    <mergeCell ref="B5:B11"/>
    <mergeCell ref="C5:C7"/>
    <mergeCell ref="D7:E7"/>
    <mergeCell ref="B63:E63"/>
    <mergeCell ref="B64:C69"/>
    <mergeCell ref="B75:E75"/>
    <mergeCell ref="B134:E134"/>
    <mergeCell ref="D69:E69"/>
    <mergeCell ref="B70:E70"/>
    <mergeCell ref="C11:E11"/>
    <mergeCell ref="D52:E52"/>
    <mergeCell ref="B53:E53"/>
    <mergeCell ref="B54:C62"/>
    <mergeCell ref="D58:E58"/>
    <mergeCell ref="D62:E62"/>
    <mergeCell ref="B27:E27"/>
    <mergeCell ref="B28:C52"/>
    <mergeCell ref="D133:E133"/>
    <mergeCell ref="B78:B107"/>
    <mergeCell ref="C118:C122"/>
    <mergeCell ref="C123:C125"/>
    <mergeCell ref="C126:C127"/>
    <mergeCell ref="C8:C10"/>
    <mergeCell ref="D10:E10"/>
    <mergeCell ref="B71:E71"/>
    <mergeCell ref="B72:E72"/>
    <mergeCell ref="B2:E2"/>
    <mergeCell ref="D66:E66"/>
  </mergeCells>
  <phoneticPr fontId="1"/>
  <pageMargins left="0.51181102362204722" right="0.19685039370078741" top="0.31496062992125984" bottom="0.23622047244094491" header="0.19685039370078741" footer="0.19685039370078741"/>
  <pageSetup paperSize="9" scale="75" pageOrder="overThenDown" orientation="portrait" r:id="rId1"/>
  <legacyDrawing r:id="rId2"/>
</worksheet>
</file>

<file path=xl/worksheets/sheet11.xml><?xml version="1.0" encoding="utf-8"?>
<worksheet xmlns="http://schemas.openxmlformats.org/spreadsheetml/2006/main" xmlns:r="http://schemas.openxmlformats.org/officeDocument/2006/relationships">
  <sheetPr codeName="Sheet21">
    <tabColor theme="1"/>
  </sheetPr>
  <dimension ref="B1:S89"/>
  <sheetViews>
    <sheetView zoomScaleNormal="100" workbookViewId="0">
      <selection activeCell="B2" sqref="B2"/>
    </sheetView>
  </sheetViews>
  <sheetFormatPr defaultRowHeight="13.5"/>
  <cols>
    <col min="1" max="1" width="1.375" style="77" customWidth="1"/>
    <col min="2" max="2" width="3.625" style="204" customWidth="1"/>
    <col min="3" max="3" width="3.625" style="148" customWidth="1"/>
    <col min="4" max="4" width="4.625" style="148" customWidth="1"/>
    <col min="5" max="5" width="16.125" style="148" customWidth="1"/>
    <col min="6" max="8" width="14.625" style="77" customWidth="1"/>
    <col min="9" max="9" width="2.125" style="77" customWidth="1"/>
    <col min="10" max="11" width="3.625" style="77" customWidth="1"/>
    <col min="12" max="12" width="5.125" style="77" customWidth="1"/>
    <col min="13" max="16" width="13.625" style="77" customWidth="1"/>
    <col min="17" max="17" width="1.125" style="77" customWidth="1"/>
    <col min="18" max="18" width="15.125" style="77" customWidth="1"/>
    <col min="19" max="19" width="16.125" style="77" customWidth="1"/>
    <col min="20" max="20" width="1.25" style="77" customWidth="1"/>
    <col min="21" max="16384" width="9" style="77"/>
  </cols>
  <sheetData>
    <row r="1" spans="2:16" ht="6" customHeight="1"/>
    <row r="2" spans="2:16" ht="21" customHeight="1">
      <c r="B2" s="508" t="str">
        <f>"○ 平成 "&amp;期首設定!D11&amp;" 年 "&amp;期首設定!F11&amp;" 月期 決算資料"</f>
        <v>○ 平成  年 12 月期 決算資料</v>
      </c>
      <c r="H2" s="117"/>
      <c r="L2" s="949"/>
      <c r="M2" s="950"/>
      <c r="N2" s="1371" t="str">
        <f>IF(ISBLANK(期首設定!C14),"",期首設定!C14)</f>
        <v/>
      </c>
      <c r="O2" s="1371"/>
      <c r="P2" s="1372"/>
    </row>
    <row r="3" spans="2:16" ht="4.5" customHeight="1"/>
    <row r="4" spans="2:16" ht="16.5" customHeight="1">
      <c r="B4" s="205" t="s">
        <v>502</v>
      </c>
      <c r="J4" s="137" t="s">
        <v>397</v>
      </c>
      <c r="K4" s="81"/>
      <c r="L4" s="84"/>
      <c r="M4" s="84"/>
      <c r="N4" s="84"/>
      <c r="O4" s="84"/>
      <c r="P4" s="84"/>
    </row>
    <row r="5" spans="2:16" ht="4.5" customHeight="1">
      <c r="J5" s="138"/>
      <c r="K5" s="138"/>
      <c r="L5" s="84"/>
      <c r="M5" s="84"/>
      <c r="N5" s="84"/>
      <c r="O5" s="84"/>
      <c r="P5" s="84"/>
    </row>
    <row r="6" spans="2:16" ht="16.5" customHeight="1" thickBot="1">
      <c r="B6" s="1130" t="s">
        <v>184</v>
      </c>
      <c r="C6" s="1352"/>
      <c r="D6" s="1352"/>
      <c r="E6" s="1131"/>
      <c r="F6" s="398" t="s">
        <v>570</v>
      </c>
      <c r="G6" s="398" t="s">
        <v>571</v>
      </c>
      <c r="H6" s="398" t="s">
        <v>572</v>
      </c>
      <c r="J6" s="1130" t="s">
        <v>495</v>
      </c>
      <c r="K6" s="1131"/>
      <c r="L6" s="398" t="s">
        <v>151</v>
      </c>
      <c r="M6" s="398" t="s">
        <v>494</v>
      </c>
      <c r="N6" s="261" t="s">
        <v>570</v>
      </c>
      <c r="O6" s="261" t="s">
        <v>571</v>
      </c>
      <c r="P6" s="261" t="s">
        <v>572</v>
      </c>
    </row>
    <row r="7" spans="2:16" ht="16.5" customHeight="1" thickTop="1">
      <c r="B7" s="1080" t="s">
        <v>493</v>
      </c>
      <c r="C7" s="1080" t="s">
        <v>472</v>
      </c>
      <c r="D7" s="644">
        <v>612</v>
      </c>
      <c r="E7" s="473" t="s">
        <v>533</v>
      </c>
      <c r="F7" s="857"/>
      <c r="G7" s="857"/>
      <c r="H7" s="857"/>
      <c r="J7" s="1018" t="s">
        <v>195</v>
      </c>
      <c r="K7" s="1122" t="s">
        <v>496</v>
      </c>
      <c r="L7" s="399">
        <f>IF(ISBLANK(科目一覧!T7),"",科目一覧!T7)</f>
        <v>111</v>
      </c>
      <c r="M7" s="489" t="str">
        <f>IF(ISBLANK(科目一覧!U7),"",科目一覧!U7)</f>
        <v>現金</v>
      </c>
      <c r="N7" s="878"/>
      <c r="O7" s="878"/>
      <c r="P7" s="878"/>
    </row>
    <row r="8" spans="2:16" ht="16.5" customHeight="1">
      <c r="B8" s="1040"/>
      <c r="C8" s="1040"/>
      <c r="D8" s="645">
        <v>618</v>
      </c>
      <c r="E8" s="476" t="s">
        <v>536</v>
      </c>
      <c r="F8" s="873"/>
      <c r="G8" s="873"/>
      <c r="H8" s="873"/>
      <c r="J8" s="1019"/>
      <c r="K8" s="1123"/>
      <c r="L8" s="209">
        <f>IF(ISBLANK(科目一覧!T8),"",科目一覧!T8)</f>
        <v>121</v>
      </c>
      <c r="M8" s="382" t="str">
        <f>IF(ISBLANK(科目一覧!U8),"",科目一覧!U8)</f>
        <v>当座預金</v>
      </c>
      <c r="N8" s="879"/>
      <c r="O8" s="879"/>
      <c r="P8" s="879"/>
    </row>
    <row r="9" spans="2:16" ht="16.5" customHeight="1">
      <c r="B9" s="1040"/>
      <c r="C9" s="1041"/>
      <c r="D9" s="1380" t="s">
        <v>505</v>
      </c>
      <c r="E9" s="1381"/>
      <c r="F9" s="874"/>
      <c r="G9" s="874"/>
      <c r="H9" s="874"/>
      <c r="J9" s="1019"/>
      <c r="K9" s="1123"/>
      <c r="L9" s="209">
        <f>IF(ISBLANK(科目一覧!T9),"",科目一覧!T9)</f>
        <v>131</v>
      </c>
      <c r="M9" s="382" t="str">
        <f>IF(ISBLANK(科目一覧!U9),"",科目一覧!U9)</f>
        <v>普通預金１</v>
      </c>
      <c r="N9" s="879"/>
      <c r="O9" s="879"/>
      <c r="P9" s="879"/>
    </row>
    <row r="10" spans="2:16" ht="16.5" customHeight="1">
      <c r="B10" s="1040"/>
      <c r="C10" s="1040" t="s">
        <v>474</v>
      </c>
      <c r="D10" s="646">
        <v>613</v>
      </c>
      <c r="E10" s="475" t="s">
        <v>534</v>
      </c>
      <c r="F10" s="859"/>
      <c r="G10" s="859"/>
      <c r="H10" s="859"/>
      <c r="J10" s="1019"/>
      <c r="K10" s="1123"/>
      <c r="L10" s="209">
        <f>IF(ISBLANK(科目一覧!T10),"",科目一覧!T10)</f>
        <v>132</v>
      </c>
      <c r="M10" s="382" t="str">
        <f>IF(ISBLANK(科目一覧!U10),"",科目一覧!U10)</f>
        <v>普通預金２</v>
      </c>
      <c r="N10" s="879"/>
      <c r="O10" s="879"/>
      <c r="P10" s="879"/>
    </row>
    <row r="11" spans="2:16" ht="16.5" customHeight="1">
      <c r="B11" s="1040"/>
      <c r="C11" s="1040"/>
      <c r="D11" s="647">
        <v>619</v>
      </c>
      <c r="E11" s="476" t="s">
        <v>535</v>
      </c>
      <c r="F11" s="873"/>
      <c r="G11" s="873"/>
      <c r="H11" s="873"/>
      <c r="J11" s="1019"/>
      <c r="K11" s="1123"/>
      <c r="L11" s="209">
        <f>IF(ISBLANK(科目一覧!T11),"",科目一覧!T11)</f>
        <v>151</v>
      </c>
      <c r="M11" s="382" t="str">
        <f>IF(ISBLANK(科目一覧!U11),"",科目一覧!U11)</f>
        <v>受取手形</v>
      </c>
      <c r="N11" s="879"/>
      <c r="O11" s="879"/>
      <c r="P11" s="879"/>
    </row>
    <row r="12" spans="2:16" ht="16.5" customHeight="1">
      <c r="B12" s="1040"/>
      <c r="C12" s="1040"/>
      <c r="D12" s="1376" t="s">
        <v>506</v>
      </c>
      <c r="E12" s="1377"/>
      <c r="F12" s="875"/>
      <c r="G12" s="875"/>
      <c r="H12" s="875"/>
      <c r="J12" s="1019"/>
      <c r="K12" s="1123"/>
      <c r="L12" s="209">
        <f>IF(ISBLANK(科目一覧!T12),"",科目一覧!T12)</f>
        <v>152</v>
      </c>
      <c r="M12" s="382" t="str">
        <f>IF(ISBLANK(科目一覧!U12),"",科目一覧!U12)</f>
        <v>売掛金</v>
      </c>
      <c r="N12" s="879"/>
      <c r="O12" s="879"/>
      <c r="P12" s="879"/>
    </row>
    <row r="13" spans="2:16" ht="16.5" customHeight="1" thickBot="1">
      <c r="B13" s="1356"/>
      <c r="C13" s="1378" t="s">
        <v>507</v>
      </c>
      <c r="D13" s="1379"/>
      <c r="E13" s="1379"/>
      <c r="F13" s="907"/>
      <c r="G13" s="907"/>
      <c r="H13" s="907"/>
      <c r="J13" s="1019"/>
      <c r="K13" s="1123"/>
      <c r="L13" s="209">
        <f>IF(ISBLANK(科目一覧!T13),"",科目一覧!T13)</f>
        <v>184</v>
      </c>
      <c r="M13" s="382" t="str">
        <f>IF(ISBLANK(科目一覧!U13),"",科目一覧!U13)</f>
        <v>前払費用</v>
      </c>
      <c r="N13" s="879"/>
      <c r="O13" s="879"/>
      <c r="P13" s="879"/>
    </row>
    <row r="14" spans="2:16" ht="16.5" customHeight="1">
      <c r="B14" s="1338" t="s">
        <v>157</v>
      </c>
      <c r="C14" s="1339"/>
      <c r="D14" s="654">
        <v>711</v>
      </c>
      <c r="E14" s="643" t="s">
        <v>477</v>
      </c>
      <c r="F14" s="856"/>
      <c r="G14" s="856"/>
      <c r="H14" s="856"/>
      <c r="J14" s="1019"/>
      <c r="K14" s="1123"/>
      <c r="L14" s="209">
        <f>IF(ISBLANK(科目一覧!T14),"",科目一覧!T14)</f>
        <v>185</v>
      </c>
      <c r="M14" s="382" t="str">
        <f>IF(ISBLANK(科目一覧!U14),"",科目一覧!U14)</f>
        <v>未収入金</v>
      </c>
      <c r="N14" s="879"/>
      <c r="O14" s="879"/>
      <c r="P14" s="879"/>
    </row>
    <row r="15" spans="2:16" ht="16.5" customHeight="1">
      <c r="B15" s="1338"/>
      <c r="C15" s="1339"/>
      <c r="D15" s="646">
        <v>712</v>
      </c>
      <c r="E15" s="655" t="s">
        <v>537</v>
      </c>
      <c r="F15" s="860"/>
      <c r="G15" s="860"/>
      <c r="H15" s="860"/>
      <c r="J15" s="1019"/>
      <c r="K15" s="1123"/>
      <c r="L15" s="209">
        <f>IF(ISBLANK(科目一覧!T15),"",科目一覧!T15)</f>
        <v>191</v>
      </c>
      <c r="M15" s="382" t="str">
        <f>IF(ISBLANK(科目一覧!U15),"",科目一覧!U15)</f>
        <v>立替金</v>
      </c>
      <c r="N15" s="879"/>
      <c r="O15" s="879"/>
      <c r="P15" s="879"/>
    </row>
    <row r="16" spans="2:16" ht="16.5" customHeight="1">
      <c r="B16" s="1338"/>
      <c r="C16" s="1339"/>
      <c r="D16" s="656">
        <v>718</v>
      </c>
      <c r="E16" s="657" t="s">
        <v>538</v>
      </c>
      <c r="F16" s="861"/>
      <c r="G16" s="861"/>
      <c r="H16" s="861"/>
      <c r="J16" s="1019"/>
      <c r="K16" s="1123"/>
      <c r="L16" s="209" t="str">
        <f>IF(ISBLANK(科目一覧!T16),"",科目一覧!T16)</f>
        <v/>
      </c>
      <c r="M16" s="382" t="str">
        <f>IF(ISBLANK(科目一覧!U16),"",科目一覧!U16)</f>
        <v/>
      </c>
      <c r="N16" s="879"/>
      <c r="O16" s="879"/>
      <c r="P16" s="879"/>
    </row>
    <row r="17" spans="2:16" ht="16.5" customHeight="1">
      <c r="B17" s="1338"/>
      <c r="C17" s="1339"/>
      <c r="D17" s="654">
        <v>719</v>
      </c>
      <c r="E17" s="643" t="s">
        <v>478</v>
      </c>
      <c r="F17" s="908"/>
      <c r="G17" s="909"/>
      <c r="H17" s="910"/>
      <c r="J17" s="1019"/>
      <c r="K17" s="1123"/>
      <c r="L17" s="209" t="str">
        <f>IF(ISBLANK(科目一覧!T17),"",科目一覧!T17)</f>
        <v/>
      </c>
      <c r="M17" s="382" t="str">
        <f>IF(ISBLANK(科目一覧!U17),"",科目一覧!U17)</f>
        <v/>
      </c>
      <c r="N17" s="879"/>
      <c r="O17" s="879"/>
      <c r="P17" s="879"/>
    </row>
    <row r="18" spans="2:16" ht="16.5" customHeight="1">
      <c r="B18" s="1338"/>
      <c r="C18" s="1339"/>
      <c r="D18" s="1382" t="s">
        <v>479</v>
      </c>
      <c r="E18" s="1383"/>
      <c r="F18" s="874"/>
      <c r="G18" s="874"/>
      <c r="H18" s="874"/>
      <c r="J18" s="1019"/>
      <c r="K18" s="1123"/>
      <c r="L18" s="425" t="str">
        <f>IF(ISBLANK(科目一覧!T18),"",科目一覧!T18)</f>
        <v/>
      </c>
      <c r="M18" s="490" t="str">
        <f>IF(ISBLANK(科目一覧!U18),"",科目一覧!U18)</f>
        <v/>
      </c>
      <c r="N18" s="880"/>
      <c r="O18" s="880"/>
      <c r="P18" s="880"/>
    </row>
    <row r="19" spans="2:16" ht="16.5" customHeight="1" thickBot="1">
      <c r="B19" s="1373" t="s">
        <v>480</v>
      </c>
      <c r="C19" s="1374"/>
      <c r="D19" s="1374"/>
      <c r="E19" s="1375"/>
      <c r="F19" s="911"/>
      <c r="G19" s="911"/>
      <c r="H19" s="911"/>
      <c r="J19" s="1019"/>
      <c r="K19" s="1123"/>
      <c r="L19" s="108">
        <f>IF(ISBLANK(科目一覧!T19),"",科目一覧!T19)</f>
        <v>171</v>
      </c>
      <c r="M19" s="108" t="str">
        <f>IF(ISBLANK(科目一覧!U19),"",科目一覧!U19)</f>
        <v>商品</v>
      </c>
      <c r="N19" s="885"/>
      <c r="O19" s="879"/>
      <c r="P19" s="879"/>
    </row>
    <row r="20" spans="2:16" ht="16.5" customHeight="1">
      <c r="B20" s="1353" t="s">
        <v>445</v>
      </c>
      <c r="C20" s="1337" t="s">
        <v>481</v>
      </c>
      <c r="D20" s="649">
        <f>IF(ISBLANK(科目一覧!C18),"",科目一覧!C18)</f>
        <v>721</v>
      </c>
      <c r="E20" s="905" t="str">
        <f>IF(ISBLANK(科目一覧!D18),"",科目一覧!D18)</f>
        <v>期首材料棚卸高</v>
      </c>
      <c r="F20" s="860"/>
      <c r="G20" s="860"/>
      <c r="H20" s="860"/>
      <c r="J20" s="1019"/>
      <c r="K20" s="1124"/>
      <c r="L20" s="886">
        <f>IF(ISBLANK(科目一覧!T20),"",科目一覧!T20)</f>
        <v>174</v>
      </c>
      <c r="M20" s="886" t="str">
        <f>IF(ISBLANK(科目一覧!U20),"",科目一覧!U20)</f>
        <v>原材料</v>
      </c>
      <c r="N20" s="887"/>
      <c r="O20" s="880"/>
      <c r="P20" s="880"/>
    </row>
    <row r="21" spans="2:16" ht="16.5" customHeight="1">
      <c r="B21" s="1354"/>
      <c r="C21" s="1339"/>
      <c r="D21" s="648">
        <f>IF(ISBLANK(科目一覧!C19),"",科目一覧!C19)</f>
        <v>722</v>
      </c>
      <c r="E21" s="474" t="str">
        <f>IF(ISBLANK(科目一覧!D19),"",科目一覧!D19)</f>
        <v>主要材料費</v>
      </c>
      <c r="F21" s="860"/>
      <c r="G21" s="860"/>
      <c r="H21" s="860"/>
      <c r="J21" s="1019"/>
      <c r="K21" s="1103" t="s">
        <v>454</v>
      </c>
      <c r="L21" s="404">
        <f>IF(ISBLANK(科目一覧!T21),"",科目一覧!T21)</f>
        <v>214</v>
      </c>
      <c r="M21" s="491" t="str">
        <f>IF(ISBLANK(科目一覧!U21),"",科目一覧!U21)</f>
        <v>機械装置</v>
      </c>
      <c r="N21" s="888"/>
      <c r="O21" s="888"/>
      <c r="P21" s="888"/>
    </row>
    <row r="22" spans="2:16" ht="16.5" customHeight="1">
      <c r="B22" s="1354"/>
      <c r="C22" s="1339"/>
      <c r="D22" s="648">
        <f>IF(ISBLANK(科目一覧!C20),"",科目一覧!C20)</f>
        <v>723</v>
      </c>
      <c r="E22" s="474" t="str">
        <f>IF(ISBLANK(科目一覧!D20),"",科目一覧!D20)</f>
        <v>補助材料費</v>
      </c>
      <c r="F22" s="860"/>
      <c r="G22" s="860"/>
      <c r="H22" s="860"/>
      <c r="J22" s="1019"/>
      <c r="K22" s="1104"/>
      <c r="L22" s="209">
        <f>IF(ISBLANK(科目一覧!T22),"",科目一覧!T22)</f>
        <v>215</v>
      </c>
      <c r="M22" s="382" t="str">
        <f>IF(ISBLANK(科目一覧!U22),"",科目一覧!U22)</f>
        <v>車両運搬具</v>
      </c>
      <c r="N22" s="879"/>
      <c r="O22" s="879"/>
      <c r="P22" s="879"/>
    </row>
    <row r="23" spans="2:16" ht="16.5" customHeight="1">
      <c r="B23" s="1354"/>
      <c r="C23" s="1339"/>
      <c r="D23" s="648">
        <f>IF(ISBLANK(科目一覧!C21),"",科目一覧!C21)</f>
        <v>732</v>
      </c>
      <c r="E23" s="474" t="str">
        <f>IF(ISBLANK(科目一覧!D21),"",科目一覧!D21)</f>
        <v>賃金給料</v>
      </c>
      <c r="F23" s="860"/>
      <c r="G23" s="860"/>
      <c r="H23" s="860"/>
      <c r="J23" s="1019"/>
      <c r="K23" s="1104"/>
      <c r="L23" s="209">
        <f>IF(ISBLANK(科目一覧!T23),"",科目一覧!T23)</f>
        <v>216</v>
      </c>
      <c r="M23" s="382" t="str">
        <f>IF(ISBLANK(科目一覧!U23),"",科目一覧!U23)</f>
        <v>工具器具備品</v>
      </c>
      <c r="N23" s="879"/>
      <c r="O23" s="879"/>
      <c r="P23" s="879"/>
    </row>
    <row r="24" spans="2:16" ht="16.5" customHeight="1">
      <c r="B24" s="1354"/>
      <c r="C24" s="1339"/>
      <c r="D24" s="648">
        <f>IF(ISBLANK(科目一覧!C22),"",科目一覧!C22)</f>
        <v>736</v>
      </c>
      <c r="E24" s="474" t="str">
        <f>IF(ISBLANK(科目一覧!D22),"",科目一覧!D22)</f>
        <v>法定福利費</v>
      </c>
      <c r="F24" s="862"/>
      <c r="G24" s="862"/>
      <c r="H24" s="862"/>
      <c r="J24" s="1019"/>
      <c r="K24" s="1104"/>
      <c r="L24" s="209">
        <f>IF(ISBLANK(科目一覧!T24),"",科目一覧!T24)</f>
        <v>218</v>
      </c>
      <c r="M24" s="382" t="str">
        <f>IF(ISBLANK(科目一覧!U24),"",科目一覧!U24)</f>
        <v>船舶</v>
      </c>
      <c r="N24" s="879"/>
      <c r="O24" s="879"/>
      <c r="P24" s="879"/>
    </row>
    <row r="25" spans="2:16" ht="16.5" customHeight="1">
      <c r="B25" s="1354"/>
      <c r="C25" s="1339"/>
      <c r="D25" s="648">
        <f>IF(ISBLANK(科目一覧!C23),"",科目一覧!C23)</f>
        <v>737</v>
      </c>
      <c r="E25" s="474" t="str">
        <f>IF(ISBLANK(科目一覧!D23),"",科目一覧!D23)</f>
        <v>福利厚生費</v>
      </c>
      <c r="F25" s="860"/>
      <c r="G25" s="860"/>
      <c r="H25" s="860"/>
      <c r="J25" s="1019"/>
      <c r="K25" s="1104"/>
      <c r="L25" s="209" t="str">
        <f>IF(ISBLANK(科目一覧!T25),"",科目一覧!T25)</f>
        <v/>
      </c>
      <c r="M25" s="382" t="str">
        <f>IF(ISBLANK(科目一覧!U25),"",科目一覧!U25)</f>
        <v/>
      </c>
      <c r="N25" s="879"/>
      <c r="O25" s="879"/>
      <c r="P25" s="879"/>
    </row>
    <row r="26" spans="2:16" ht="16.5" customHeight="1">
      <c r="B26" s="1354"/>
      <c r="C26" s="1339"/>
      <c r="D26" s="648">
        <f>IF(ISBLANK(科目一覧!C24),"",科目一覧!C24)</f>
        <v>741</v>
      </c>
      <c r="E26" s="474" t="str">
        <f>IF(ISBLANK(科目一覧!D24),"",科目一覧!D24)</f>
        <v>外注加工賃</v>
      </c>
      <c r="F26" s="860"/>
      <c r="G26" s="860"/>
      <c r="H26" s="860"/>
      <c r="J26" s="1019"/>
      <c r="K26" s="1104"/>
      <c r="L26" s="425" t="str">
        <f>IF(ISBLANK(科目一覧!T26),"",科目一覧!T26)</f>
        <v/>
      </c>
      <c r="M26" s="490" t="str">
        <f>IF(ISBLANK(科目一覧!U26),"",科目一覧!U26)</f>
        <v/>
      </c>
      <c r="N26" s="880"/>
      <c r="O26" s="880"/>
      <c r="P26" s="880"/>
    </row>
    <row r="27" spans="2:16" ht="16.5" customHeight="1">
      <c r="B27" s="1354"/>
      <c r="C27" s="1339"/>
      <c r="D27" s="648">
        <f>IF(ISBLANK(科目一覧!C25),"",科目一覧!C25)</f>
        <v>725</v>
      </c>
      <c r="E27" s="904" t="str">
        <f>IF(ISBLANK(科目一覧!D25),"",科目一覧!D25)</f>
        <v>期末材料棚卸高</v>
      </c>
      <c r="F27" s="903"/>
      <c r="G27" s="906"/>
      <c r="H27" s="861"/>
      <c r="J27" s="1019"/>
      <c r="K27" s="1105"/>
      <c r="L27" s="917" t="str">
        <f>IF(ISBLANK(科目一覧!T27),"",科目一覧!T27)</f>
        <v/>
      </c>
      <c r="M27" s="918" t="str">
        <f>IF(ISBLANK(科目一覧!U27),"",科目一覧!U27)</f>
        <v/>
      </c>
      <c r="N27" s="882"/>
      <c r="O27" s="882"/>
      <c r="P27" s="882"/>
    </row>
    <row r="28" spans="2:16" ht="16.5" customHeight="1">
      <c r="B28" s="1354"/>
      <c r="C28" s="1339"/>
      <c r="D28" s="461">
        <v>745</v>
      </c>
      <c r="E28" s="641" t="s">
        <v>58</v>
      </c>
      <c r="F28" s="864"/>
      <c r="G28" s="866"/>
      <c r="H28" s="865"/>
      <c r="J28" s="1019"/>
      <c r="K28" s="1115" t="s">
        <v>451</v>
      </c>
      <c r="L28" s="406" t="str">
        <f>IF(ISBLANK(科目一覧!T28),"",科目一覧!T28)</f>
        <v/>
      </c>
      <c r="M28" s="494" t="str">
        <f>IF(ISBLANK(科目一覧!U28),"",科目一覧!U28)</f>
        <v/>
      </c>
      <c r="N28" s="879"/>
      <c r="O28" s="879"/>
      <c r="P28" s="879"/>
    </row>
    <row r="29" spans="2:16" ht="16.5" customHeight="1">
      <c r="B29" s="1389"/>
      <c r="C29" s="1388"/>
      <c r="D29" s="1382" t="s">
        <v>532</v>
      </c>
      <c r="E29" s="1383"/>
      <c r="F29" s="875"/>
      <c r="G29" s="875"/>
      <c r="H29" s="875"/>
      <c r="J29" s="1019"/>
      <c r="K29" s="1116"/>
      <c r="L29" s="209" t="str">
        <f>IF(ISBLANK(科目一覧!T29),"",科目一覧!T29)</f>
        <v/>
      </c>
      <c r="M29" s="382" t="str">
        <f>IF(ISBLANK(科目一覧!U29),"",科目一覧!U29)</f>
        <v/>
      </c>
      <c r="N29" s="881"/>
      <c r="O29" s="879"/>
      <c r="P29" s="879"/>
    </row>
    <row r="30" spans="2:16" ht="16.5" customHeight="1" thickBot="1">
      <c r="B30" s="1373" t="s">
        <v>482</v>
      </c>
      <c r="C30" s="1374"/>
      <c r="D30" s="1374"/>
      <c r="E30" s="1374"/>
      <c r="F30" s="907"/>
      <c r="G30" s="907"/>
      <c r="H30" s="907"/>
      <c r="J30" s="1019"/>
      <c r="K30" s="1116"/>
      <c r="L30" s="209" t="str">
        <f>IF(ISBLANK(科目一覧!T30),"",科目一覧!T30)</f>
        <v/>
      </c>
      <c r="M30" s="382" t="str">
        <f>IF(ISBLANK(科目一覧!U30),"",科目一覧!U30)</f>
        <v/>
      </c>
      <c r="N30" s="880"/>
      <c r="O30" s="880"/>
      <c r="P30" s="880"/>
    </row>
    <row r="31" spans="2:16" ht="16.5" customHeight="1">
      <c r="B31" s="1342" t="s">
        <v>483</v>
      </c>
      <c r="C31" s="1343"/>
      <c r="D31" s="650">
        <f>IF(ISBLANK(科目一覧!C26),"",科目一覧!C26)</f>
        <v>831</v>
      </c>
      <c r="E31" s="479" t="str">
        <f>IF(ISBLANK(科目一覧!D26),"",科目一覧!D26)</f>
        <v>役員報酬</v>
      </c>
      <c r="F31" s="863"/>
      <c r="G31" s="863"/>
      <c r="H31" s="863"/>
      <c r="J31" s="1019"/>
      <c r="K31" s="1117"/>
      <c r="L31" s="425" t="str">
        <f>IF(ISBLANK(科目一覧!T31),"",科目一覧!T31)</f>
        <v/>
      </c>
      <c r="M31" s="490" t="str">
        <f>IF(ISBLANK(科目一覧!U31),"",科目一覧!U31)</f>
        <v/>
      </c>
      <c r="N31" s="882"/>
      <c r="O31" s="882"/>
      <c r="P31" s="882"/>
    </row>
    <row r="32" spans="2:16" ht="16.5" customHeight="1">
      <c r="B32" s="1344"/>
      <c r="C32" s="1345"/>
      <c r="D32" s="651">
        <f>IF(ISBLANK(科目一覧!C27),"",科目一覧!C27)</f>
        <v>832</v>
      </c>
      <c r="E32" s="480" t="str">
        <f>IF(ISBLANK(科目一覧!D27),"",科目一覧!D27)</f>
        <v>給与手当</v>
      </c>
      <c r="F32" s="862"/>
      <c r="G32" s="862"/>
      <c r="H32" s="862"/>
      <c r="J32" s="1019"/>
      <c r="K32" s="1103" t="s">
        <v>497</v>
      </c>
      <c r="L32" s="404">
        <f>IF(ISBLANK(科目一覧!T32),"",科目一覧!T32)</f>
        <v>271</v>
      </c>
      <c r="M32" s="491" t="str">
        <f>IF(ISBLANK(科目一覧!U32),"",科目一覧!U32)</f>
        <v>投資有価証券</v>
      </c>
      <c r="N32" s="883"/>
      <c r="O32" s="888"/>
      <c r="P32" s="888"/>
    </row>
    <row r="33" spans="2:16" ht="16.5" customHeight="1">
      <c r="B33" s="1344"/>
      <c r="C33" s="1345"/>
      <c r="D33" s="651">
        <f>IF(ISBLANK(科目一覧!C28),"",科目一覧!C28)</f>
        <v>834</v>
      </c>
      <c r="E33" s="480" t="str">
        <f>IF(ISBLANK(科目一覧!D28),"",科目一覧!D28)</f>
        <v>賞与</v>
      </c>
      <c r="F33" s="862"/>
      <c r="G33" s="862"/>
      <c r="H33" s="862"/>
      <c r="J33" s="1019"/>
      <c r="K33" s="1104"/>
      <c r="L33" s="209">
        <f>IF(ISBLANK(科目一覧!T33),"",科目一覧!T33)</f>
        <v>274</v>
      </c>
      <c r="M33" s="382" t="str">
        <f>IF(ISBLANK(科目一覧!U33),"",科目一覧!U33)</f>
        <v>差入保証金</v>
      </c>
      <c r="N33" s="814"/>
      <c r="O33" s="879"/>
      <c r="P33" s="879"/>
    </row>
    <row r="34" spans="2:16" ht="16.5" customHeight="1">
      <c r="B34" s="1344"/>
      <c r="C34" s="1345"/>
      <c r="D34" s="651">
        <f>IF(ISBLANK(科目一覧!C29),"",科目一覧!C29)</f>
        <v>836</v>
      </c>
      <c r="E34" s="480" t="str">
        <f>IF(ISBLANK(科目一覧!D29),"",科目一覧!D29)</f>
        <v>法定福利費</v>
      </c>
      <c r="F34" s="862"/>
      <c r="G34" s="862"/>
      <c r="H34" s="862"/>
      <c r="J34" s="1019"/>
      <c r="K34" s="1104"/>
      <c r="L34" s="209">
        <f>IF(ISBLANK(科目一覧!T34),"",科目一覧!T34)</f>
        <v>278</v>
      </c>
      <c r="M34" s="382" t="str">
        <f>IF(ISBLANK(科目一覧!U34),"",科目一覧!U34)</f>
        <v>長期前払費用</v>
      </c>
      <c r="N34" s="814"/>
      <c r="O34" s="879"/>
      <c r="P34" s="879"/>
    </row>
    <row r="35" spans="2:16" ht="16.5" customHeight="1">
      <c r="B35" s="1344"/>
      <c r="C35" s="1345"/>
      <c r="D35" s="651">
        <f>IF(ISBLANK(科目一覧!C30),"",科目一覧!C30)</f>
        <v>837</v>
      </c>
      <c r="E35" s="480" t="str">
        <f>IF(ISBLANK(科目一覧!D30),"",科目一覧!D30)</f>
        <v>福利厚生費</v>
      </c>
      <c r="F35" s="862"/>
      <c r="G35" s="862"/>
      <c r="H35" s="862"/>
      <c r="J35" s="1019"/>
      <c r="K35" s="1104"/>
      <c r="L35" s="209">
        <f>IF(ISBLANK(科目一覧!T35),"",科目一覧!T35)</f>
        <v>276</v>
      </c>
      <c r="M35" s="382" t="str">
        <f>IF(ISBLANK(科目一覧!U35),"",科目一覧!U35)</f>
        <v>保険積立金</v>
      </c>
      <c r="N35" s="814"/>
      <c r="O35" s="879"/>
      <c r="P35" s="879"/>
    </row>
    <row r="36" spans="2:16" ht="16.5" customHeight="1" thickBot="1">
      <c r="B36" s="1344"/>
      <c r="C36" s="1345"/>
      <c r="D36" s="651">
        <f>IF(ISBLANK(科目一覧!C31),"",科目一覧!C31)</f>
        <v>842</v>
      </c>
      <c r="E36" s="480" t="str">
        <f>IF(ISBLANK(科目一覧!D31),"",科目一覧!D31)</f>
        <v>旅費交通費</v>
      </c>
      <c r="F36" s="862"/>
      <c r="G36" s="862"/>
      <c r="H36" s="862"/>
      <c r="J36" s="1020"/>
      <c r="K36" s="1385"/>
      <c r="L36" s="425">
        <f>IF(ISBLANK(科目一覧!T36),"",科目一覧!T36)</f>
        <v>277</v>
      </c>
      <c r="M36" s="490" t="str">
        <f>IF(ISBLANK(科目一覧!U36),"",科目一覧!U36)</f>
        <v>リサイクル預託金</v>
      </c>
      <c r="N36" s="816"/>
      <c r="O36" s="919"/>
      <c r="P36" s="919"/>
    </row>
    <row r="37" spans="2:16" ht="16.5" customHeight="1" thickBot="1">
      <c r="B37" s="1344"/>
      <c r="C37" s="1345"/>
      <c r="D37" s="651">
        <f>IF(ISBLANK(科目一覧!C32),"",科目一覧!C32)</f>
        <v>843</v>
      </c>
      <c r="E37" s="480" t="str">
        <f>IF(ISBLANK(科目一覧!D32),"",科目一覧!D32)</f>
        <v>通信費</v>
      </c>
      <c r="F37" s="862"/>
      <c r="G37" s="862"/>
      <c r="H37" s="862"/>
      <c r="J37" s="1384" t="s">
        <v>501</v>
      </c>
      <c r="K37" s="1384"/>
      <c r="L37" s="1384"/>
      <c r="M37" s="1384"/>
      <c r="N37" s="884"/>
      <c r="O37" s="884"/>
      <c r="P37" s="884"/>
    </row>
    <row r="38" spans="2:16" ht="16.5" customHeight="1" thickTop="1">
      <c r="B38" s="1344"/>
      <c r="C38" s="1345"/>
      <c r="D38" s="651">
        <f>IF(ISBLANK(科目一覧!C33),"",科目一覧!C33)</f>
        <v>844</v>
      </c>
      <c r="E38" s="480" t="str">
        <f>IF(ISBLANK(科目一覧!D33),"",科目一覧!D33)</f>
        <v>交際費</v>
      </c>
      <c r="F38" s="862"/>
      <c r="G38" s="862"/>
      <c r="H38" s="862"/>
      <c r="J38" s="1019" t="s">
        <v>498</v>
      </c>
      <c r="K38" s="1123" t="s">
        <v>455</v>
      </c>
      <c r="L38" s="492">
        <f>IF(ISBLANK(科目一覧!T37),"",科目一覧!T37)</f>
        <v>311</v>
      </c>
      <c r="M38" s="501" t="str">
        <f>IF(ISBLANK(科目一覧!U37),"",科目一覧!U37)</f>
        <v>支払手形</v>
      </c>
      <c r="N38" s="495"/>
      <c r="O38" s="495"/>
      <c r="P38" s="495"/>
    </row>
    <row r="39" spans="2:16" ht="16.5" customHeight="1">
      <c r="B39" s="1344"/>
      <c r="C39" s="1345"/>
      <c r="D39" s="651">
        <f>IF(ISBLANK(科目一覧!C34),"",科目一覧!C34)</f>
        <v>847</v>
      </c>
      <c r="E39" s="480" t="str">
        <f>IF(ISBLANK(科目一覧!D34),"",科目一覧!D34)</f>
        <v>保険料</v>
      </c>
      <c r="F39" s="862"/>
      <c r="G39" s="862"/>
      <c r="H39" s="862"/>
      <c r="J39" s="1398"/>
      <c r="K39" s="1123"/>
      <c r="L39" s="209">
        <f>IF(ISBLANK(科目一覧!T38),"",科目一覧!T38)</f>
        <v>312</v>
      </c>
      <c r="M39" s="496" t="str">
        <f>IF(ISBLANK(科目一覧!U38),"",科目一覧!U38)</f>
        <v>買掛金</v>
      </c>
      <c r="N39" s="495"/>
      <c r="O39" s="495"/>
      <c r="P39" s="495"/>
    </row>
    <row r="40" spans="2:16" ht="16.5" customHeight="1">
      <c r="B40" s="1344"/>
      <c r="C40" s="1345"/>
      <c r="D40" s="651">
        <f>IF(ISBLANK(科目一覧!C35),"",科目一覧!C35)</f>
        <v>848</v>
      </c>
      <c r="E40" s="480" t="str">
        <f>IF(ISBLANK(科目一覧!D35),"",科目一覧!D35)</f>
        <v>修繕費</v>
      </c>
      <c r="F40" s="862"/>
      <c r="G40" s="862"/>
      <c r="H40" s="862"/>
      <c r="J40" s="1398"/>
      <c r="K40" s="1123"/>
      <c r="L40" s="209">
        <f>IF(ISBLANK(科目一覧!T39),"",科目一覧!T39)</f>
        <v>314</v>
      </c>
      <c r="M40" s="496" t="str">
        <f>IF(ISBLANK(科目一覧!U39),"",科目一覧!U39)</f>
        <v>未払金</v>
      </c>
      <c r="N40" s="495"/>
      <c r="O40" s="495"/>
      <c r="P40" s="495"/>
    </row>
    <row r="41" spans="2:16" ht="16.5" customHeight="1">
      <c r="B41" s="1344"/>
      <c r="C41" s="1345"/>
      <c r="D41" s="651">
        <f>IF(ISBLANK(科目一覧!C36),"",科目一覧!C36)</f>
        <v>849</v>
      </c>
      <c r="E41" s="480" t="str">
        <f>IF(ISBLANK(科目一覧!D36),"",科目一覧!D36)</f>
        <v>水道光熱費</v>
      </c>
      <c r="F41" s="862"/>
      <c r="G41" s="862"/>
      <c r="H41" s="862"/>
      <c r="I41" s="87"/>
      <c r="J41" s="1398"/>
      <c r="K41" s="1123"/>
      <c r="L41" s="406">
        <f>IF(ISBLANK(科目一覧!T40),"",科目一覧!T40)</f>
        <v>318</v>
      </c>
      <c r="M41" s="496" t="str">
        <f>IF(ISBLANK(科目一覧!U40),"",科目一覧!U40)</f>
        <v>預り金</v>
      </c>
      <c r="N41" s="495"/>
      <c r="O41" s="495"/>
      <c r="P41" s="495"/>
    </row>
    <row r="42" spans="2:16" ht="16.5" customHeight="1">
      <c r="B42" s="1344"/>
      <c r="C42" s="1345"/>
      <c r="D42" s="651">
        <f>IF(ISBLANK(科目一覧!C37),"",科目一覧!C37)</f>
        <v>851</v>
      </c>
      <c r="E42" s="480" t="str">
        <f>IF(ISBLANK(科目一覧!D37),"",科目一覧!D37)</f>
        <v>燃料費</v>
      </c>
      <c r="F42" s="862"/>
      <c r="G42" s="862"/>
      <c r="H42" s="862"/>
      <c r="I42" s="87"/>
      <c r="J42" s="1398"/>
      <c r="K42" s="1123"/>
      <c r="L42" s="406">
        <f>IF(ISBLANK(科目一覧!T41),"",科目一覧!T41)</f>
        <v>333</v>
      </c>
      <c r="M42" s="496" t="str">
        <f>IF(ISBLANK(科目一覧!U41),"",科目一覧!U41)</f>
        <v>未払消費税等</v>
      </c>
      <c r="N42" s="495"/>
      <c r="O42" s="495"/>
      <c r="P42" s="495"/>
    </row>
    <row r="43" spans="2:16" ht="16.5" customHeight="1">
      <c r="B43" s="1344"/>
      <c r="C43" s="1345"/>
      <c r="D43" s="651">
        <f>IF(ISBLANK(科目一覧!C38),"",科目一覧!C38)</f>
        <v>852</v>
      </c>
      <c r="E43" s="480" t="str">
        <f>IF(ISBLANK(科目一覧!D38),"",科目一覧!D38)</f>
        <v>消耗品費</v>
      </c>
      <c r="F43" s="862"/>
      <c r="G43" s="862"/>
      <c r="H43" s="862"/>
      <c r="I43" s="87"/>
      <c r="J43" s="1398"/>
      <c r="K43" s="1123"/>
      <c r="L43" s="406">
        <f>IF(ISBLANK(科目一覧!T42),"",科目一覧!T42)</f>
        <v>313</v>
      </c>
      <c r="M43" s="382" t="str">
        <f>IF(ISBLANK(科目一覧!U42),"",科目一覧!U42)</f>
        <v>短期借入金</v>
      </c>
      <c r="N43" s="495"/>
      <c r="O43" s="495"/>
      <c r="P43" s="495"/>
    </row>
    <row r="44" spans="2:16" ht="16.5" customHeight="1">
      <c r="B44" s="1344"/>
      <c r="C44" s="1345"/>
      <c r="D44" s="651">
        <f>IF(ISBLANK(科目一覧!C39),"",科目一覧!C39)</f>
        <v>853</v>
      </c>
      <c r="E44" s="480" t="str">
        <f>IF(ISBLANK(科目一覧!D39),"",科目一覧!D39)</f>
        <v>租税公課</v>
      </c>
      <c r="F44" s="862"/>
      <c r="G44" s="862"/>
      <c r="H44" s="862"/>
      <c r="I44" s="87"/>
      <c r="J44" s="1398"/>
      <c r="K44" s="1123"/>
      <c r="L44" s="209">
        <f>IF(ISBLANK(科目一覧!T43),"",科目一覧!T43)</f>
        <v>316</v>
      </c>
      <c r="M44" s="382" t="str">
        <f>IF(ISBLANK(科目一覧!U43),"",科目一覧!U43)</f>
        <v>未払法人税等</v>
      </c>
      <c r="N44" s="495"/>
      <c r="O44" s="495"/>
      <c r="P44" s="495"/>
    </row>
    <row r="45" spans="2:16" ht="16.5" customHeight="1">
      <c r="B45" s="1344"/>
      <c r="C45" s="1345"/>
      <c r="D45" s="651">
        <f>IF(ISBLANK(科目一覧!C40),"",科目一覧!C40)</f>
        <v>856</v>
      </c>
      <c r="E45" s="480" t="str">
        <f>IF(ISBLANK(科目一覧!D40),"",科目一覧!D40)</f>
        <v>事務用品費</v>
      </c>
      <c r="F45" s="862"/>
      <c r="G45" s="862"/>
      <c r="H45" s="862"/>
      <c r="J45" s="1398"/>
      <c r="K45" s="1123"/>
      <c r="L45" s="209">
        <f>IF(ISBLANK(科目一覧!T44),"",科目一覧!T44)</f>
        <v>323</v>
      </c>
      <c r="M45" s="382" t="str">
        <f>IF(ISBLANK(科目一覧!U44),"",科目一覧!U44)</f>
        <v>旅費積立金</v>
      </c>
      <c r="N45" s="495"/>
      <c r="O45" s="495"/>
      <c r="P45" s="495"/>
    </row>
    <row r="46" spans="2:16" ht="16.5" customHeight="1">
      <c r="B46" s="1344"/>
      <c r="C46" s="1345"/>
      <c r="D46" s="651">
        <f>IF(ISBLANK(科目一覧!C41),"",科目一覧!C41)</f>
        <v>858</v>
      </c>
      <c r="E46" s="480" t="str">
        <f>IF(ISBLANK(科目一覧!D41),"",科目一覧!D41)</f>
        <v>支払手数料</v>
      </c>
      <c r="F46" s="862"/>
      <c r="G46" s="862"/>
      <c r="H46" s="862"/>
      <c r="J46" s="1398"/>
      <c r="K46" s="1124"/>
      <c r="L46" s="402" t="str">
        <f>IF(ISBLANK(科目一覧!T45),"",科目一覧!T45)</f>
        <v/>
      </c>
      <c r="M46" s="490" t="str">
        <f>IF(ISBLANK(科目一覧!U45),"",科目一覧!U45)</f>
        <v/>
      </c>
      <c r="N46" s="497"/>
      <c r="O46" s="497"/>
      <c r="P46" s="497"/>
    </row>
    <row r="47" spans="2:16" ht="16.5" customHeight="1">
      <c r="B47" s="1344"/>
      <c r="C47" s="1345"/>
      <c r="D47" s="651">
        <f>IF(ISBLANK(科目一覧!C42),"",科目一覧!C42)</f>
        <v>859</v>
      </c>
      <c r="E47" s="480" t="str">
        <f>IF(ISBLANK(科目一覧!D42),"",科目一覧!D42)</f>
        <v>諸会費</v>
      </c>
      <c r="F47" s="862"/>
      <c r="G47" s="862"/>
      <c r="H47" s="862"/>
      <c r="J47" s="1398"/>
      <c r="K47" s="1115" t="s">
        <v>456</v>
      </c>
      <c r="L47" s="404">
        <f>IF(ISBLANK(科目一覧!T46),"",科目一覧!T46)</f>
        <v>361</v>
      </c>
      <c r="M47" s="491" t="str">
        <f>IF(ISBLANK(科目一覧!U46),"",科目一覧!U46)</f>
        <v>長期借入金</v>
      </c>
      <c r="N47" s="498"/>
      <c r="O47" s="498"/>
      <c r="P47" s="498"/>
    </row>
    <row r="48" spans="2:16" ht="16.5" customHeight="1">
      <c r="B48" s="1344"/>
      <c r="C48" s="1345"/>
      <c r="D48" s="651">
        <f>IF(ISBLANK(科目一覧!C43),"",科目一覧!C43)</f>
        <v>863</v>
      </c>
      <c r="E48" s="480" t="str">
        <f>IF(ISBLANK(科目一覧!D43),"",科目一覧!D43)</f>
        <v>リース料</v>
      </c>
      <c r="F48" s="862"/>
      <c r="G48" s="862"/>
      <c r="H48" s="862"/>
      <c r="J48" s="1398"/>
      <c r="K48" s="1116"/>
      <c r="L48" s="209" t="str">
        <f>IF(ISBLANK(科目一覧!T47),"",科目一覧!T47)</f>
        <v/>
      </c>
      <c r="M48" s="382" t="str">
        <f>IF(ISBLANK(科目一覧!U47),"",科目一覧!U47)</f>
        <v/>
      </c>
      <c r="N48" s="495"/>
      <c r="O48" s="495"/>
      <c r="P48" s="495"/>
    </row>
    <row r="49" spans="2:19" ht="16.5" customHeight="1">
      <c r="B49" s="1344"/>
      <c r="C49" s="1345"/>
      <c r="D49" s="651">
        <f>IF(ISBLANK(科目一覧!C44),"",科目一覧!C44)</f>
        <v>864</v>
      </c>
      <c r="E49" s="480" t="str">
        <f>IF(ISBLANK(科目一覧!D44),"",科目一覧!D44)</f>
        <v>船具費</v>
      </c>
      <c r="F49" s="862"/>
      <c r="G49" s="862"/>
      <c r="H49" s="862"/>
      <c r="J49" s="1398"/>
      <c r="K49" s="1116"/>
      <c r="L49" s="209" t="str">
        <f>IF(ISBLANK(科目一覧!T48),"",科目一覧!T48)</f>
        <v/>
      </c>
      <c r="M49" s="496" t="str">
        <f>IF(ISBLANK(科目一覧!U48),"",科目一覧!U48)</f>
        <v/>
      </c>
      <c r="N49" s="495"/>
      <c r="O49" s="495"/>
      <c r="P49" s="495"/>
    </row>
    <row r="50" spans="2:19" ht="16.5" customHeight="1">
      <c r="B50" s="1344"/>
      <c r="C50" s="1345"/>
      <c r="D50" s="651">
        <f>IF(ISBLANK(科目一覧!C45),"",科目一覧!C45)</f>
        <v>865</v>
      </c>
      <c r="E50" s="480" t="str">
        <f>IF(ISBLANK(科目一覧!D45),"",科目一覧!D45)</f>
        <v>港費</v>
      </c>
      <c r="F50" s="862"/>
      <c r="G50" s="862"/>
      <c r="H50" s="862"/>
      <c r="J50" s="1398"/>
      <c r="K50" s="1116"/>
      <c r="L50" s="209" t="str">
        <f>IF(ISBLANK(科目一覧!T49),"",科目一覧!T49)</f>
        <v/>
      </c>
      <c r="M50" s="382" t="str">
        <f>IF(ISBLANK(科目一覧!U49),"",科目一覧!U49)</f>
        <v/>
      </c>
      <c r="N50" s="495"/>
      <c r="O50" s="495"/>
      <c r="P50" s="495"/>
    </row>
    <row r="51" spans="2:19" ht="16.5" customHeight="1">
      <c r="B51" s="1344"/>
      <c r="C51" s="1345"/>
      <c r="D51" s="651">
        <f>IF(ISBLANK(科目一覧!C46),"",科目一覧!C46)</f>
        <v>866</v>
      </c>
      <c r="E51" s="480" t="str">
        <f>IF(ISBLANK(科目一覧!D46),"",科目一覧!D46)</f>
        <v>食料費</v>
      </c>
      <c r="F51" s="862"/>
      <c r="G51" s="862"/>
      <c r="H51" s="862"/>
      <c r="J51" s="1398"/>
      <c r="K51" s="1117"/>
      <c r="L51" s="402" t="str">
        <f>IF(ISBLANK(科目一覧!T50),"",科目一覧!T50)</f>
        <v/>
      </c>
      <c r="M51" s="490" t="str">
        <f>IF(ISBLANK(科目一覧!U50),"",科目一覧!U50)</f>
        <v/>
      </c>
      <c r="N51" s="497"/>
      <c r="O51" s="497"/>
      <c r="P51" s="497"/>
    </row>
    <row r="52" spans="2:19" ht="16.5" customHeight="1">
      <c r="B52" s="1344"/>
      <c r="C52" s="1345"/>
      <c r="D52" s="651">
        <f>IF(ISBLANK(科目一覧!C47),"",科目一覧!C47)</f>
        <v>835</v>
      </c>
      <c r="E52" s="480" t="str">
        <f>IF(ISBLANK(科目一覧!D47),"",科目一覧!D47)</f>
        <v>退職金</v>
      </c>
      <c r="F52" s="862"/>
      <c r="G52" s="862"/>
      <c r="H52" s="862"/>
      <c r="J52" s="1398"/>
      <c r="K52" s="1115" t="s">
        <v>457</v>
      </c>
      <c r="L52" s="404">
        <f>IF(ISBLANK(科目一覧!T51),"",科目一覧!T51)</f>
        <v>365</v>
      </c>
      <c r="M52" s="491" t="str">
        <f>IF(ISBLANK(科目一覧!U51),"",科目一覧!U51)</f>
        <v>退職給与引当金</v>
      </c>
      <c r="N52" s="498"/>
      <c r="O52" s="498"/>
      <c r="P52" s="498"/>
    </row>
    <row r="53" spans="2:19" ht="16.5" customHeight="1">
      <c r="B53" s="1344"/>
      <c r="C53" s="1345"/>
      <c r="D53" s="651" t="str">
        <f>IF(ISBLANK(科目一覧!C48),"",科目一覧!C48)</f>
        <v/>
      </c>
      <c r="E53" s="480" t="str">
        <f>IF(ISBLANK(科目一覧!D48),"",科目一覧!D48)</f>
        <v/>
      </c>
      <c r="F53" s="858"/>
      <c r="G53" s="858"/>
      <c r="H53" s="858"/>
      <c r="J53" s="1398"/>
      <c r="K53" s="1116"/>
      <c r="L53" s="209" t="str">
        <f>IF(ISBLANK(科目一覧!T52),"",科目一覧!T52)</f>
        <v/>
      </c>
      <c r="M53" s="382" t="str">
        <f>IF(ISBLANK(科目一覧!U52),"",科目一覧!U52)</f>
        <v/>
      </c>
      <c r="N53" s="495"/>
      <c r="O53" s="495"/>
      <c r="P53" s="495"/>
      <c r="Q53" s="652"/>
      <c r="R53" s="652"/>
    </row>
    <row r="54" spans="2:19" ht="16.5" customHeight="1">
      <c r="B54" s="1344"/>
      <c r="C54" s="1345"/>
      <c r="D54" s="651">
        <v>845</v>
      </c>
      <c r="E54" s="642" t="s">
        <v>58</v>
      </c>
      <c r="F54" s="864"/>
      <c r="G54" s="866"/>
      <c r="H54" s="865"/>
      <c r="J54" s="1399"/>
      <c r="K54" s="1117"/>
      <c r="L54" s="402" t="str">
        <f>IF(ISBLANK(科目一覧!T53),"",科目一覧!T53)</f>
        <v/>
      </c>
      <c r="M54" s="499" t="str">
        <f>IF(ISBLANK(科目一覧!U53),"",科目一覧!U53)</f>
        <v/>
      </c>
      <c r="N54" s="500"/>
      <c r="O54" s="500"/>
      <c r="P54" s="500"/>
      <c r="R54" s="207"/>
    </row>
    <row r="55" spans="2:19" ht="16.5" customHeight="1">
      <c r="B55" s="1344"/>
      <c r="C55" s="1345"/>
      <c r="D55" s="912">
        <f>IF(ISBLANK(科目一覧!C49),"",科目一覧!C49)</f>
        <v>869</v>
      </c>
      <c r="E55" s="914" t="str">
        <f>IF(ISBLANK(科目一覧!D49),"",科目一覧!D49)</f>
        <v>雑費</v>
      </c>
      <c r="F55" s="858"/>
      <c r="G55" s="858"/>
      <c r="H55" s="858"/>
      <c r="J55" s="1400" t="s">
        <v>458</v>
      </c>
      <c r="K55" s="1106" t="s">
        <v>466</v>
      </c>
      <c r="L55" s="492">
        <f>IF(ISBLANK(科目一覧!T54),"",科目一覧!T54)</f>
        <v>411</v>
      </c>
      <c r="M55" s="488" t="str">
        <f>IF(ISBLANK(科目一覧!U54),"",科目一覧!U54)</f>
        <v>資本金</v>
      </c>
      <c r="N55" s="832"/>
      <c r="O55" s="832"/>
      <c r="P55" s="495"/>
      <c r="R55" s="207"/>
    </row>
    <row r="56" spans="2:19" ht="16.5" customHeight="1">
      <c r="B56" s="1344"/>
      <c r="C56" s="1345"/>
      <c r="D56" s="1382" t="s">
        <v>485</v>
      </c>
      <c r="E56" s="1383"/>
      <c r="F56" s="875"/>
      <c r="G56" s="875"/>
      <c r="H56" s="875"/>
      <c r="J56" s="1123"/>
      <c r="K56" s="1106"/>
      <c r="L56" s="425" t="str">
        <f>IF(ISBLANK(科目一覧!T55),"",科目一覧!T55)</f>
        <v/>
      </c>
      <c r="M56" s="443" t="str">
        <f>IF(ISBLANK(科目一覧!U55),"",科目一覧!U55)</f>
        <v/>
      </c>
      <c r="N56" s="833"/>
      <c r="O56" s="833"/>
      <c r="P56" s="920"/>
      <c r="S56" s="206"/>
    </row>
    <row r="57" spans="2:19" ht="16.5" customHeight="1" thickBot="1">
      <c r="B57" s="1373" t="s">
        <v>486</v>
      </c>
      <c r="C57" s="1374"/>
      <c r="D57" s="1374"/>
      <c r="E57" s="1374"/>
      <c r="F57" s="907"/>
      <c r="G57" s="907"/>
      <c r="H57" s="907"/>
      <c r="J57" s="1123"/>
      <c r="K57" s="1106" t="s">
        <v>467</v>
      </c>
      <c r="L57" s="404">
        <f>IF(ISBLANK(科目一覧!T56),"",科目一覧!T56)</f>
        <v>432</v>
      </c>
      <c r="M57" s="439" t="str">
        <f>IF(ISBLANK(科目一覧!U56),"",科目一覧!U56)</f>
        <v>利益準備金</v>
      </c>
      <c r="N57" s="834"/>
      <c r="O57" s="834"/>
      <c r="P57" s="498"/>
      <c r="S57" s="210"/>
    </row>
    <row r="58" spans="2:19" ht="16.5" customHeight="1">
      <c r="B58" s="1336" t="s">
        <v>447</v>
      </c>
      <c r="C58" s="1337"/>
      <c r="D58" s="650">
        <f>IF(ISBLANK(科目一覧!C50),"",科目一覧!C50)</f>
        <v>911</v>
      </c>
      <c r="E58" s="478" t="str">
        <f>IF(ISBLANK(科目一覧!D50),"",科目一覧!D50)</f>
        <v>受取利息</v>
      </c>
      <c r="F58" s="863"/>
      <c r="G58" s="863"/>
      <c r="H58" s="863"/>
      <c r="J58" s="1123"/>
      <c r="K58" s="1106"/>
      <c r="L58" s="209">
        <f>IF(ISBLANK(科目一覧!T57),"",科目一覧!T57)</f>
        <v>441</v>
      </c>
      <c r="M58" s="441" t="str">
        <f>IF(ISBLANK(科目一覧!U57),"",科目一覧!U57)</f>
        <v>別途積立金</v>
      </c>
      <c r="N58" s="835"/>
      <c r="O58" s="835"/>
      <c r="P58" s="921"/>
      <c r="S58" s="210"/>
    </row>
    <row r="59" spans="2:19" ht="16.5" customHeight="1">
      <c r="B59" s="1338"/>
      <c r="C59" s="1339"/>
      <c r="D59" s="651">
        <f>IF(ISBLANK(科目一覧!C51),"",科目一覧!C51)</f>
        <v>912</v>
      </c>
      <c r="E59" s="471" t="str">
        <f>IF(ISBLANK(科目一覧!D51),"",科目一覧!D51)</f>
        <v>受取配当金</v>
      </c>
      <c r="F59" s="862"/>
      <c r="G59" s="862"/>
      <c r="H59" s="862"/>
      <c r="J59" s="1123"/>
      <c r="K59" s="1106"/>
      <c r="L59" s="209" t="str">
        <f>IF(ISBLANK(科目一覧!T58),"",科目一覧!T58)</f>
        <v/>
      </c>
      <c r="M59" s="501" t="str">
        <f>IF(ISBLANK(科目一覧!U58),"",科目一覧!U58)</f>
        <v/>
      </c>
      <c r="N59" s="495"/>
      <c r="O59" s="495"/>
      <c r="P59" s="495"/>
    </row>
    <row r="60" spans="2:19" ht="16.5" customHeight="1">
      <c r="B60" s="1338"/>
      <c r="C60" s="1339"/>
      <c r="D60" s="651" t="str">
        <f>IF(ISBLANK(科目一覧!C52),"",科目一覧!C52)</f>
        <v/>
      </c>
      <c r="E60" s="471" t="str">
        <f>IF(ISBLANK(科目一覧!D52),"",科目一覧!D52)</f>
        <v/>
      </c>
      <c r="F60" s="862"/>
      <c r="G60" s="862"/>
      <c r="H60" s="862"/>
      <c r="J60" s="1123"/>
      <c r="K60" s="1106"/>
      <c r="L60" s="402" t="str">
        <f>IF(ISBLANK(科目一覧!T59),"",科目一覧!T59)</f>
        <v/>
      </c>
      <c r="M60" s="502" t="str">
        <f>IF(ISBLANK(科目一覧!U59),"",科目一覧!U59)</f>
        <v/>
      </c>
      <c r="N60" s="503"/>
      <c r="O60" s="503"/>
      <c r="P60" s="503"/>
    </row>
    <row r="61" spans="2:19" ht="16.5" customHeight="1">
      <c r="B61" s="1338"/>
      <c r="C61" s="1339"/>
      <c r="D61" s="912">
        <f>IF(ISBLANK(科目一覧!C53),"",科目一覧!C53)</f>
        <v>914</v>
      </c>
      <c r="E61" s="913" t="str">
        <f>IF(ISBLANK(科目一覧!D53),"",科目一覧!D53)</f>
        <v>雑収入</v>
      </c>
      <c r="F61" s="858"/>
      <c r="G61" s="858"/>
      <c r="H61" s="858"/>
      <c r="J61" s="1123"/>
      <c r="K61" s="1039" t="s">
        <v>530</v>
      </c>
      <c r="L61" s="504">
        <f>IF(ISBLANK(科目一覧!T60),"",科目一覧!T60)</f>
        <v>451</v>
      </c>
      <c r="M61" s="505" t="str">
        <f>IF(ISBLANK(科目一覧!U60),"",科目一覧!U60)</f>
        <v>繰越利益剰余金</v>
      </c>
      <c r="N61" s="497"/>
      <c r="O61" s="497"/>
      <c r="P61" s="497"/>
    </row>
    <row r="62" spans="2:19" ht="16.5" customHeight="1" thickBot="1">
      <c r="B62" s="1338"/>
      <c r="C62" s="1339"/>
      <c r="D62" s="1386" t="s">
        <v>489</v>
      </c>
      <c r="E62" s="1387"/>
      <c r="F62" s="907"/>
      <c r="G62" s="907"/>
      <c r="H62" s="907"/>
      <c r="J62" s="1124"/>
      <c r="K62" s="1041"/>
      <c r="L62" s="1000" t="s">
        <v>531</v>
      </c>
      <c r="M62" s="1002"/>
      <c r="N62" s="640"/>
      <c r="O62" s="640"/>
      <c r="P62" s="922"/>
    </row>
    <row r="63" spans="2:19" ht="16.5" customHeight="1">
      <c r="B63" s="1338"/>
      <c r="C63" s="1339"/>
      <c r="D63" s="650">
        <f>IF(ISBLANK(科目一覧!C54),"",科目一覧!C54)</f>
        <v>921</v>
      </c>
      <c r="E63" s="658" t="str">
        <f>IF(ISBLANK(科目一覧!D54),"",科目一覧!D54)</f>
        <v>支払利息</v>
      </c>
      <c r="F63" s="863"/>
      <c r="G63" s="863"/>
      <c r="H63" s="863"/>
      <c r="J63" s="1390" t="s">
        <v>500</v>
      </c>
      <c r="K63" s="1390"/>
      <c r="L63" s="1390"/>
      <c r="M63" s="1390"/>
      <c r="N63" s="512"/>
      <c r="O63" s="512"/>
      <c r="P63" s="512"/>
    </row>
    <row r="64" spans="2:19" ht="16.5" customHeight="1">
      <c r="B64" s="1338"/>
      <c r="C64" s="1339"/>
      <c r="D64" s="651" t="str">
        <f>IF(ISBLANK(科目一覧!C55),"",科目一覧!C55)</f>
        <v/>
      </c>
      <c r="E64" s="471" t="str">
        <f>IF(ISBLANK(科目一覧!D55),"",科目一覧!D55)</f>
        <v/>
      </c>
      <c r="F64" s="862"/>
      <c r="G64" s="862"/>
      <c r="H64" s="862"/>
      <c r="J64" s="972"/>
      <c r="K64" s="972"/>
      <c r="L64" s="876"/>
      <c r="M64" s="876"/>
      <c r="N64" s="973"/>
      <c r="O64" s="114"/>
      <c r="P64" s="148"/>
    </row>
    <row r="65" spans="2:19" ht="16.5" customHeight="1">
      <c r="B65" s="1338"/>
      <c r="C65" s="1339"/>
      <c r="D65" s="912">
        <f>IF(ISBLANK(科目一覧!C56),"",科目一覧!C56)</f>
        <v>924</v>
      </c>
      <c r="E65" s="913" t="str">
        <f>IF(ISBLANK(科目一覧!D56),"",科目一覧!D56)</f>
        <v>雑損失</v>
      </c>
      <c r="F65" s="858"/>
      <c r="G65" s="858"/>
      <c r="H65" s="858"/>
      <c r="J65" s="972"/>
      <c r="K65" s="972"/>
      <c r="L65" s="877"/>
      <c r="M65" s="877"/>
      <c r="N65" s="973"/>
      <c r="O65" s="114"/>
      <c r="P65" s="148"/>
    </row>
    <row r="66" spans="2:19" ht="16.5" customHeight="1">
      <c r="B66" s="1338"/>
      <c r="C66" s="1339"/>
      <c r="D66" s="1382" t="s">
        <v>490</v>
      </c>
      <c r="E66" s="1383"/>
      <c r="F66" s="875"/>
      <c r="G66" s="875"/>
      <c r="H66" s="875"/>
      <c r="J66" s="114"/>
      <c r="K66" s="114"/>
      <c r="L66" s="114"/>
      <c r="M66" s="114"/>
      <c r="N66" s="114"/>
      <c r="O66" s="114"/>
      <c r="P66" s="148"/>
    </row>
    <row r="67" spans="2:19" ht="16.5" customHeight="1" thickBot="1">
      <c r="B67" s="1373" t="s">
        <v>491</v>
      </c>
      <c r="C67" s="1374"/>
      <c r="D67" s="1374"/>
      <c r="E67" s="1374"/>
      <c r="F67" s="907"/>
      <c r="G67" s="907"/>
      <c r="H67" s="907"/>
      <c r="J67" s="148"/>
      <c r="K67" s="148"/>
      <c r="L67" s="148"/>
      <c r="M67" s="148"/>
      <c r="N67" s="148"/>
      <c r="O67" s="148"/>
      <c r="P67" s="148"/>
    </row>
    <row r="68" spans="2:19" ht="16.5" customHeight="1">
      <c r="B68" s="1336" t="s">
        <v>448</v>
      </c>
      <c r="C68" s="1358"/>
      <c r="D68" s="649">
        <f>IF(ISBLANK(科目一覧!C57),"",科目一覧!C57)</f>
        <v>931</v>
      </c>
      <c r="E68" s="658" t="str">
        <f>IF(ISBLANK(科目一覧!D57),"",科目一覧!D57)</f>
        <v>固定資産売却益</v>
      </c>
      <c r="F68" s="863"/>
      <c r="G68" s="863"/>
      <c r="H68" s="863"/>
      <c r="J68" s="148"/>
      <c r="K68" s="148"/>
      <c r="L68" s="148"/>
      <c r="M68" s="148"/>
      <c r="N68" s="148"/>
      <c r="O68" s="148"/>
      <c r="P68" s="148"/>
    </row>
    <row r="69" spans="2:19" ht="16.5" customHeight="1">
      <c r="B69" s="1338"/>
      <c r="C69" s="1359"/>
      <c r="D69" s="915">
        <f>IF(ISBLANK(科目一覧!C58),"",科目一覧!C58)</f>
        <v>933</v>
      </c>
      <c r="E69" s="913" t="str">
        <f>IF(ISBLANK(科目一覧!D58),"",科目一覧!D58)</f>
        <v>退給引当金戻入益</v>
      </c>
      <c r="F69" s="858"/>
      <c r="G69" s="858"/>
      <c r="H69" s="858"/>
      <c r="J69" s="148"/>
      <c r="K69" s="148"/>
      <c r="L69" s="974" t="s">
        <v>665</v>
      </c>
      <c r="M69" s="148"/>
      <c r="N69" s="148"/>
      <c r="O69" s="148"/>
      <c r="P69" s="148"/>
    </row>
    <row r="70" spans="2:19" ht="16.5" customHeight="1" thickBot="1">
      <c r="B70" s="1338"/>
      <c r="C70" s="1359"/>
      <c r="D70" s="1386" t="s">
        <v>487</v>
      </c>
      <c r="E70" s="1387"/>
      <c r="F70" s="907"/>
      <c r="G70" s="907"/>
      <c r="H70" s="907"/>
      <c r="J70" s="148"/>
      <c r="K70" s="148"/>
      <c r="L70" s="975">
        <v>1</v>
      </c>
      <c r="M70" s="976" t="s">
        <v>666</v>
      </c>
      <c r="N70" s="977"/>
      <c r="O70" s="976" t="str">
        <f>IF(F76=N62,"✔","エラー！")</f>
        <v>✔</v>
      </c>
      <c r="P70" s="768"/>
      <c r="Q70" s="652"/>
      <c r="R70" s="652"/>
    </row>
    <row r="71" spans="2:19" ht="16.5" customHeight="1">
      <c r="B71" s="1338"/>
      <c r="C71" s="1359"/>
      <c r="D71" s="649">
        <f>IF(ISBLANK(科目一覧!C59),"",科目一覧!C59)</f>
        <v>941</v>
      </c>
      <c r="E71" s="658" t="str">
        <f>IF(ISBLANK(科目一覧!D59),"",科目一覧!D59)</f>
        <v>固定資産売却損</v>
      </c>
      <c r="F71" s="863"/>
      <c r="G71" s="863"/>
      <c r="H71" s="863"/>
      <c r="J71" s="148"/>
      <c r="K71" s="148"/>
      <c r="L71" s="975">
        <v>2</v>
      </c>
      <c r="M71" s="976" t="s">
        <v>667</v>
      </c>
      <c r="N71" s="148"/>
      <c r="O71" s="976" t="str">
        <f>IF(H76=P62,"✔","エラー！")</f>
        <v>✔</v>
      </c>
      <c r="P71" s="768"/>
      <c r="Q71" s="652"/>
      <c r="R71" s="652"/>
    </row>
    <row r="72" spans="2:19" ht="16.5" customHeight="1">
      <c r="B72" s="1338"/>
      <c r="C72" s="1359"/>
      <c r="D72" s="915" t="str">
        <f>IF(ISBLANK(科目一覧!C60),"",科目一覧!C60)</f>
        <v/>
      </c>
      <c r="E72" s="913" t="str">
        <f>IF(ISBLANK(科目一覧!D60),"",科目一覧!D60)</f>
        <v/>
      </c>
      <c r="F72" s="858"/>
      <c r="G72" s="858"/>
      <c r="H72" s="858"/>
      <c r="J72" s="148"/>
      <c r="K72" s="148"/>
      <c r="L72" s="975">
        <v>3</v>
      </c>
      <c r="M72" s="976" t="s">
        <v>668</v>
      </c>
      <c r="N72" s="148"/>
      <c r="O72" s="976" t="str">
        <f>IF(N37=N63,"✔","エラー！")</f>
        <v>✔</v>
      </c>
      <c r="P72" s="768"/>
      <c r="Q72" s="652"/>
      <c r="R72" s="652"/>
    </row>
    <row r="73" spans="2:19" ht="16.5" customHeight="1">
      <c r="B73" s="1338"/>
      <c r="C73" s="1359"/>
      <c r="D73" s="1382" t="s">
        <v>488</v>
      </c>
      <c r="E73" s="1383"/>
      <c r="F73" s="875"/>
      <c r="G73" s="875"/>
      <c r="H73" s="875"/>
      <c r="J73" s="148"/>
      <c r="K73" s="148"/>
      <c r="L73" s="975">
        <v>4</v>
      </c>
      <c r="M73" s="976" t="s">
        <v>669</v>
      </c>
      <c r="N73" s="148"/>
      <c r="O73" s="976" t="str">
        <f>IF(P37=P63,"✔","エラー！")</f>
        <v>✔</v>
      </c>
      <c r="P73" s="768"/>
      <c r="Q73" s="652"/>
      <c r="R73" s="652"/>
      <c r="S73" s="206"/>
    </row>
    <row r="74" spans="2:19" ht="16.5" customHeight="1" thickBot="1">
      <c r="B74" s="1373" t="s">
        <v>492</v>
      </c>
      <c r="C74" s="1374"/>
      <c r="D74" s="1374"/>
      <c r="E74" s="1374"/>
      <c r="F74" s="907"/>
      <c r="G74" s="907"/>
      <c r="H74" s="907"/>
      <c r="J74" s="148"/>
      <c r="K74" s="148"/>
      <c r="L74" s="975">
        <v>5</v>
      </c>
      <c r="M74" s="976" t="s">
        <v>670</v>
      </c>
      <c r="N74" s="148"/>
      <c r="O74" s="976"/>
      <c r="P74" s="148"/>
      <c r="S74" s="206"/>
    </row>
    <row r="75" spans="2:19" ht="16.5" customHeight="1">
      <c r="B75" s="1391">
        <v>951</v>
      </c>
      <c r="C75" s="1392"/>
      <c r="D75" s="1393" t="s">
        <v>566</v>
      </c>
      <c r="E75" s="1394"/>
      <c r="F75" s="916"/>
      <c r="G75" s="916"/>
      <c r="H75" s="916"/>
      <c r="J75" s="148"/>
      <c r="K75" s="148"/>
      <c r="L75" s="148"/>
      <c r="M75" s="148"/>
      <c r="N75" s="148"/>
      <c r="O75" s="148"/>
      <c r="P75" s="148"/>
      <c r="S75" s="206"/>
    </row>
    <row r="76" spans="2:19" ht="16.5" customHeight="1">
      <c r="B76" s="1395" t="s">
        <v>567</v>
      </c>
      <c r="C76" s="1396"/>
      <c r="D76" s="1396"/>
      <c r="E76" s="1397"/>
      <c r="F76" s="874"/>
      <c r="G76" s="874"/>
      <c r="H76" s="874"/>
      <c r="J76" s="148"/>
      <c r="K76" s="148"/>
      <c r="L76" s="148"/>
      <c r="M76" s="148"/>
      <c r="N76" s="148"/>
      <c r="O76" s="114"/>
      <c r="P76" s="148"/>
      <c r="S76" s="206"/>
    </row>
    <row r="77" spans="2:19" ht="16.5" customHeight="1">
      <c r="O77" s="87"/>
    </row>
    <row r="78" spans="2:19" ht="17.25" customHeight="1">
      <c r="O78" s="87"/>
    </row>
    <row r="79" spans="2:19">
      <c r="O79" s="87"/>
    </row>
    <row r="83" spans="16:19">
      <c r="P83" s="652"/>
      <c r="Q83" s="652"/>
      <c r="R83" s="652"/>
    </row>
    <row r="84" spans="16:19">
      <c r="P84" s="652"/>
      <c r="Q84" s="652"/>
      <c r="R84" s="652"/>
    </row>
    <row r="85" spans="16:19">
      <c r="P85" s="652"/>
      <c r="Q85" s="652"/>
      <c r="R85" s="652"/>
    </row>
    <row r="86" spans="16:19">
      <c r="P86" s="652"/>
      <c r="Q86" s="652"/>
      <c r="R86" s="652"/>
      <c r="S86" s="206"/>
    </row>
    <row r="87" spans="16:19">
      <c r="S87" s="206"/>
    </row>
    <row r="88" spans="16:19">
      <c r="S88" s="206"/>
    </row>
    <row r="89" spans="16:19">
      <c r="S89" s="206"/>
    </row>
  </sheetData>
  <sheetProtection password="CC51" sheet="1" objects="1" scenarios="1"/>
  <mergeCells count="46">
    <mergeCell ref="J38:J54"/>
    <mergeCell ref="K38:K46"/>
    <mergeCell ref="K47:K51"/>
    <mergeCell ref="K52:K54"/>
    <mergeCell ref="J55:J62"/>
    <mergeCell ref="K55:K56"/>
    <mergeCell ref="K57:K60"/>
    <mergeCell ref="K61:K62"/>
    <mergeCell ref="L62:M62"/>
    <mergeCell ref="J63:M63"/>
    <mergeCell ref="B75:C75"/>
    <mergeCell ref="D75:E75"/>
    <mergeCell ref="B76:E76"/>
    <mergeCell ref="D29:E29"/>
    <mergeCell ref="B74:E74"/>
    <mergeCell ref="D70:E70"/>
    <mergeCell ref="B30:E30"/>
    <mergeCell ref="B57:E57"/>
    <mergeCell ref="D56:E56"/>
    <mergeCell ref="B31:C56"/>
    <mergeCell ref="D62:E62"/>
    <mergeCell ref="B58:C66"/>
    <mergeCell ref="D66:E66"/>
    <mergeCell ref="B67:E67"/>
    <mergeCell ref="B68:C73"/>
    <mergeCell ref="D73:E73"/>
    <mergeCell ref="C20:C29"/>
    <mergeCell ref="B20:B29"/>
    <mergeCell ref="J37:M37"/>
    <mergeCell ref="K32:K36"/>
    <mergeCell ref="K28:K31"/>
    <mergeCell ref="K21:K27"/>
    <mergeCell ref="K7:K20"/>
    <mergeCell ref="J7:J36"/>
    <mergeCell ref="N2:P2"/>
    <mergeCell ref="B6:E6"/>
    <mergeCell ref="B14:C18"/>
    <mergeCell ref="B19:E19"/>
    <mergeCell ref="C7:C9"/>
    <mergeCell ref="D12:E12"/>
    <mergeCell ref="C10:C12"/>
    <mergeCell ref="C13:E13"/>
    <mergeCell ref="B7:B13"/>
    <mergeCell ref="D9:E9"/>
    <mergeCell ref="D18:E18"/>
    <mergeCell ref="J6:K6"/>
  </mergeCells>
  <phoneticPr fontId="1"/>
  <pageMargins left="0.31" right="0.19685039370078741" top="0.35433070866141736" bottom="0.23622047244094491" header="0.23622047244094491" footer="0.19685039370078741"/>
  <pageSetup paperSize="9" scale="69" orientation="portrait" r:id="rId1"/>
</worksheet>
</file>

<file path=xl/worksheets/sheet12.xml><?xml version="1.0" encoding="utf-8"?>
<worksheet xmlns="http://schemas.openxmlformats.org/spreadsheetml/2006/main" xmlns:r="http://schemas.openxmlformats.org/officeDocument/2006/relationships">
  <sheetPr codeName="Sheet1">
    <tabColor theme="1"/>
  </sheetPr>
  <dimension ref="B2:I2412"/>
  <sheetViews>
    <sheetView zoomScaleNormal="100" workbookViewId="0">
      <selection activeCell="B5" sqref="B5"/>
    </sheetView>
  </sheetViews>
  <sheetFormatPr defaultRowHeight="13.5"/>
  <cols>
    <col min="1" max="1" width="1.875" style="1" customWidth="1"/>
    <col min="2" max="2" width="6.375" style="3" customWidth="1"/>
    <col min="3" max="3" width="10.625" style="1" customWidth="1"/>
    <col min="4" max="4" width="5.625" style="5" customWidth="1"/>
    <col min="5" max="5" width="19.125" style="2" customWidth="1"/>
    <col min="6" max="8" width="12.625" style="1" customWidth="1"/>
    <col min="9" max="9" width="15.625" style="1" customWidth="1"/>
    <col min="10" max="10" width="1.625" style="1" customWidth="1"/>
    <col min="11" max="16384" width="9" style="1"/>
  </cols>
  <sheetData>
    <row r="2" spans="2:9" ht="21">
      <c r="B2" s="955" t="s">
        <v>659</v>
      </c>
      <c r="E2" s="161"/>
      <c r="F2" s="161"/>
      <c r="G2" s="11"/>
      <c r="H2" s="12" t="s">
        <v>152</v>
      </c>
      <c r="I2" s="173" t="str">
        <f>IF(ISBLANK(期首設定!$C$14),"",期首設定!$C$14)</f>
        <v/>
      </c>
    </row>
    <row r="3" spans="2:9" ht="6" customHeight="1"/>
    <row r="4" spans="2:9" ht="17.25" customHeight="1" thickBot="1">
      <c r="B4" s="6" t="s">
        <v>0</v>
      </c>
      <c r="C4" s="7" t="s">
        <v>150</v>
      </c>
      <c r="D4" s="7" t="s">
        <v>151</v>
      </c>
      <c r="E4" s="8" t="s">
        <v>238</v>
      </c>
      <c r="F4" s="9" t="s">
        <v>1</v>
      </c>
      <c r="G4" s="7" t="s">
        <v>2</v>
      </c>
      <c r="H4" s="10" t="s">
        <v>239</v>
      </c>
      <c r="I4" s="266" t="s">
        <v>384</v>
      </c>
    </row>
    <row r="5" spans="2:9" ht="15" customHeight="1" thickTop="1"/>
    <row r="6" spans="2:9" ht="15" customHeight="1"/>
    <row r="7" spans="2:9" ht="15" customHeight="1"/>
    <row r="8" spans="2:9" ht="15" customHeight="1"/>
    <row r="9" spans="2:9" ht="15" customHeight="1"/>
    <row r="10" spans="2:9" ht="15" customHeight="1"/>
    <row r="11" spans="2:9" ht="15" customHeight="1"/>
    <row r="12" spans="2:9" ht="15" customHeight="1"/>
    <row r="13" spans="2:9" ht="15" customHeight="1"/>
    <row r="14" spans="2:9" ht="15" customHeight="1"/>
    <row r="15" spans="2:9" ht="15" customHeight="1"/>
    <row r="16" spans="2:9" ht="15" customHeight="1"/>
    <row r="17" ht="15" customHeight="1"/>
    <row r="18" ht="15" customHeight="1"/>
    <row r="19" ht="15" customHeight="1"/>
    <row r="20" ht="15" customHeight="1"/>
    <row r="21" ht="15" customHeight="1"/>
    <row r="22" ht="15" customHeight="1"/>
    <row r="23" ht="15" customHeight="1"/>
    <row r="24" ht="15" customHeight="1"/>
    <row r="25" ht="15" customHeight="1"/>
    <row r="26" ht="15" customHeight="1"/>
    <row r="27" ht="15" customHeight="1"/>
    <row r="28" ht="15" customHeight="1"/>
    <row r="29" ht="15" customHeight="1"/>
    <row r="30" ht="15" customHeight="1"/>
    <row r="31" ht="15" customHeight="1"/>
    <row r="32" ht="15" customHeight="1"/>
    <row r="33" ht="15" customHeight="1"/>
    <row r="34" ht="15" customHeight="1"/>
    <row r="35" ht="15" customHeight="1"/>
    <row r="36" ht="15" customHeight="1"/>
    <row r="37" ht="15" customHeight="1"/>
    <row r="38" ht="15" customHeight="1"/>
    <row r="39" ht="15" customHeight="1"/>
    <row r="40" ht="15" customHeight="1"/>
    <row r="41" ht="15" customHeight="1"/>
    <row r="42" ht="15" customHeight="1"/>
    <row r="43" ht="15" customHeight="1"/>
    <row r="44" ht="15" customHeight="1"/>
    <row r="45" ht="15" customHeight="1"/>
    <row r="46" ht="15" customHeight="1"/>
    <row r="47" ht="15" customHeight="1"/>
    <row r="48"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5" customHeight="1"/>
    <row r="61" ht="15" customHeight="1"/>
    <row r="62" ht="15" customHeight="1"/>
    <row r="63" ht="15" customHeight="1"/>
    <row r="6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ht="15" customHeight="1"/>
    <row r="162" ht="15" customHeight="1"/>
    <row r="163" ht="15" customHeight="1"/>
    <row r="164" ht="15" customHeight="1"/>
    <row r="165" ht="15" customHeight="1"/>
    <row r="166" ht="15" customHeight="1"/>
    <row r="167" ht="15" customHeight="1"/>
    <row r="168" ht="15" customHeight="1"/>
    <row r="169" ht="15" customHeight="1"/>
    <row r="170" ht="15" customHeight="1"/>
    <row r="171" ht="15" customHeight="1"/>
    <row r="172" ht="15" customHeight="1"/>
    <row r="173" ht="15" customHeight="1"/>
    <row r="174" ht="15" customHeight="1"/>
    <row r="175" ht="15" customHeight="1"/>
    <row r="176" ht="15" customHeight="1"/>
    <row r="177" ht="15" customHeight="1"/>
    <row r="178" ht="15" customHeight="1"/>
    <row r="179" ht="15" customHeight="1"/>
    <row r="180" ht="15" customHeight="1"/>
    <row r="181" ht="15" customHeight="1"/>
    <row r="182" ht="15" customHeight="1"/>
    <row r="183" ht="15" customHeight="1"/>
    <row r="184" ht="15" customHeight="1"/>
    <row r="185" ht="15" customHeight="1"/>
    <row r="186" ht="15" customHeight="1"/>
    <row r="187" ht="15" customHeight="1"/>
    <row r="188" ht="15" customHeight="1"/>
    <row r="189" ht="15" customHeight="1"/>
    <row r="190" ht="15" customHeight="1"/>
    <row r="191" ht="15" customHeight="1"/>
    <row r="192" ht="15" customHeight="1"/>
    <row r="193" ht="15" customHeight="1"/>
    <row r="194" ht="15" customHeight="1"/>
    <row r="195" ht="15" customHeight="1"/>
    <row r="196" ht="15" customHeight="1"/>
    <row r="197" ht="15" customHeight="1"/>
    <row r="198" ht="15" customHeight="1"/>
    <row r="199" ht="15" customHeight="1"/>
    <row r="200" ht="15" customHeight="1"/>
    <row r="201" ht="15" customHeight="1"/>
    <row r="202" ht="15" customHeight="1"/>
    <row r="203" ht="15" customHeight="1"/>
    <row r="204" ht="15" customHeight="1"/>
    <row r="205" ht="15" customHeight="1"/>
    <row r="206" ht="15" customHeight="1"/>
    <row r="207" ht="15" customHeight="1"/>
    <row r="208" ht="15" customHeight="1"/>
    <row r="209" ht="15" customHeight="1"/>
    <row r="210" ht="15" customHeight="1"/>
    <row r="211" ht="15" customHeight="1"/>
    <row r="212" ht="15" customHeight="1"/>
    <row r="213" ht="15" customHeight="1"/>
    <row r="214" ht="15" customHeight="1"/>
    <row r="215" ht="15" customHeight="1"/>
    <row r="216" ht="15" customHeight="1"/>
    <row r="217" ht="15" customHeight="1"/>
    <row r="218" ht="15" customHeight="1"/>
    <row r="219" ht="15" customHeight="1"/>
    <row r="220" ht="15" customHeight="1"/>
    <row r="221" ht="15" customHeight="1"/>
    <row r="222" ht="15" customHeight="1"/>
    <row r="223" ht="15" customHeight="1"/>
    <row r="224" ht="15" customHeight="1"/>
    <row r="225" ht="15" customHeight="1"/>
    <row r="226" ht="15" customHeight="1"/>
    <row r="227" ht="15" customHeight="1"/>
    <row r="228" ht="15" customHeight="1"/>
    <row r="229" ht="15" customHeight="1"/>
    <row r="230" ht="15" customHeight="1"/>
    <row r="231" ht="15" customHeight="1"/>
    <row r="232" ht="15" customHeight="1"/>
    <row r="233" ht="15" customHeight="1"/>
    <row r="234" ht="15" customHeight="1"/>
    <row r="235" ht="15" customHeight="1"/>
    <row r="236" ht="15" customHeight="1"/>
    <row r="237" ht="15" customHeight="1"/>
    <row r="238" ht="15" customHeight="1"/>
    <row r="239" ht="15" customHeight="1"/>
    <row r="240" ht="15" customHeight="1"/>
    <row r="241" ht="15" customHeight="1"/>
    <row r="242" ht="15" customHeight="1"/>
    <row r="243" ht="15" customHeight="1"/>
    <row r="244" ht="15" customHeight="1"/>
    <row r="245" ht="15" customHeight="1"/>
    <row r="246" ht="15" customHeight="1"/>
    <row r="247" ht="15" customHeight="1"/>
    <row r="248" ht="15" customHeight="1"/>
    <row r="249" ht="15" customHeight="1"/>
    <row r="250" ht="15" customHeight="1"/>
    <row r="251" ht="15" customHeight="1"/>
    <row r="252" ht="15" customHeight="1"/>
    <row r="253" ht="15" customHeight="1"/>
    <row r="254" ht="15" customHeight="1"/>
    <row r="255" ht="15" customHeight="1"/>
    <row r="256" ht="15" customHeight="1"/>
    <row r="257" ht="15" customHeight="1"/>
    <row r="258" ht="15" customHeight="1"/>
    <row r="259" ht="15" customHeight="1"/>
    <row r="260" ht="15" customHeight="1"/>
    <row r="261" ht="15" customHeight="1"/>
    <row r="262" ht="15" customHeight="1"/>
    <row r="263" ht="15" customHeight="1"/>
    <row r="264" ht="15" customHeight="1"/>
    <row r="265" ht="15" customHeight="1"/>
    <row r="266" ht="15" customHeight="1"/>
    <row r="267" ht="15" customHeight="1"/>
    <row r="268" ht="15" customHeight="1"/>
    <row r="269" ht="15" customHeight="1"/>
    <row r="270" ht="15" customHeight="1"/>
    <row r="271" ht="15" customHeight="1"/>
    <row r="272" ht="15" customHeight="1"/>
    <row r="273" ht="15" customHeight="1"/>
    <row r="274" ht="15" customHeight="1"/>
    <row r="275" ht="15" customHeight="1"/>
    <row r="276" ht="15" customHeight="1"/>
    <row r="277" ht="15" customHeight="1"/>
    <row r="278" ht="15" customHeight="1"/>
    <row r="279" ht="15" customHeight="1"/>
    <row r="280" ht="15" customHeight="1"/>
    <row r="281" ht="15" customHeight="1"/>
    <row r="282" ht="15" customHeight="1"/>
    <row r="283" ht="15" customHeight="1"/>
    <row r="284" ht="15" customHeight="1"/>
    <row r="285" ht="15" customHeight="1"/>
    <row r="286" ht="15" customHeight="1"/>
    <row r="287" ht="15" customHeight="1"/>
    <row r="288" ht="15" customHeight="1"/>
    <row r="289" ht="15" customHeight="1"/>
    <row r="290" ht="15" customHeight="1"/>
    <row r="291" ht="15" customHeight="1"/>
    <row r="292" ht="15" customHeight="1"/>
    <row r="293" ht="15" customHeight="1"/>
    <row r="294" ht="15" customHeight="1"/>
    <row r="295" ht="15" customHeight="1"/>
    <row r="296" ht="15" customHeight="1"/>
    <row r="297" ht="15" customHeight="1"/>
    <row r="298" ht="15" customHeight="1"/>
    <row r="299" ht="15" customHeight="1"/>
    <row r="300" ht="15" customHeight="1"/>
    <row r="301" ht="15" customHeight="1"/>
    <row r="302" ht="15" customHeight="1"/>
    <row r="303" ht="15" customHeight="1"/>
    <row r="304" ht="15" customHeight="1"/>
    <row r="305" ht="15" customHeight="1"/>
    <row r="306" ht="15" customHeight="1"/>
    <row r="307" ht="15" customHeight="1"/>
    <row r="308" ht="15" customHeight="1"/>
    <row r="309" ht="15" customHeight="1"/>
    <row r="310" ht="15" customHeight="1"/>
    <row r="311" ht="15" customHeight="1"/>
    <row r="312" ht="15" customHeight="1"/>
    <row r="313" ht="15" customHeight="1"/>
    <row r="314" ht="15" customHeight="1"/>
    <row r="315" ht="15" customHeight="1"/>
    <row r="316" ht="15" customHeight="1"/>
    <row r="317" ht="15" customHeight="1"/>
    <row r="318" ht="15" customHeight="1"/>
    <row r="319" ht="15" customHeight="1"/>
    <row r="320" ht="15" customHeight="1"/>
    <row r="321" ht="15" customHeight="1"/>
    <row r="322" ht="15" customHeight="1"/>
    <row r="323" ht="15" customHeight="1"/>
    <row r="324" ht="15" customHeight="1"/>
    <row r="325" ht="15" customHeight="1"/>
    <row r="326" ht="15" customHeight="1"/>
    <row r="327" ht="15" customHeight="1"/>
    <row r="328" ht="15" customHeight="1"/>
    <row r="329" ht="15" customHeight="1"/>
    <row r="330" ht="15" customHeight="1"/>
    <row r="331" ht="15" customHeight="1"/>
    <row r="332" ht="15" customHeight="1"/>
    <row r="333" ht="15" customHeight="1"/>
    <row r="334" ht="15" customHeight="1"/>
    <row r="335" ht="15" customHeight="1"/>
    <row r="336" ht="15" customHeight="1"/>
    <row r="337" ht="15" customHeight="1"/>
    <row r="338" ht="15" customHeight="1"/>
    <row r="339" ht="15" customHeight="1"/>
    <row r="340" ht="15" customHeight="1"/>
    <row r="341" ht="15" customHeight="1"/>
    <row r="342" ht="15" customHeight="1"/>
    <row r="343" ht="15" customHeight="1"/>
    <row r="344" ht="15" customHeight="1"/>
    <row r="345" ht="15" customHeight="1"/>
    <row r="346" ht="15" customHeight="1"/>
    <row r="347" ht="15" customHeight="1"/>
    <row r="348" ht="15" customHeight="1"/>
    <row r="349" ht="15" customHeight="1"/>
    <row r="350" ht="15" customHeight="1"/>
    <row r="351" ht="15" customHeight="1"/>
    <row r="352" ht="15" customHeight="1"/>
    <row r="353" ht="15" customHeight="1"/>
    <row r="354" ht="15" customHeight="1"/>
    <row r="355" ht="15" customHeight="1"/>
    <row r="356" ht="15" customHeight="1"/>
    <row r="357" ht="15" customHeight="1"/>
    <row r="358" ht="15" customHeight="1"/>
    <row r="359" ht="15" customHeight="1"/>
    <row r="360" ht="15" customHeight="1"/>
    <row r="361" ht="15" customHeight="1"/>
    <row r="362" ht="15" customHeight="1"/>
    <row r="363" ht="15" customHeight="1"/>
    <row r="364" ht="15" customHeight="1"/>
    <row r="365" ht="15" customHeight="1"/>
    <row r="366" ht="15" customHeight="1"/>
    <row r="367" ht="15" customHeight="1"/>
    <row r="368" ht="15" customHeight="1"/>
    <row r="369" ht="15" customHeight="1"/>
    <row r="370" ht="15" customHeight="1"/>
    <row r="371" ht="15" customHeight="1"/>
    <row r="372" ht="15" customHeight="1"/>
    <row r="373" ht="15" customHeight="1"/>
    <row r="374" ht="15" customHeight="1"/>
    <row r="375" ht="15" customHeight="1"/>
    <row r="376" ht="15" customHeight="1"/>
    <row r="377" ht="15" customHeight="1"/>
    <row r="378" ht="15" customHeight="1"/>
    <row r="379" ht="15" customHeight="1"/>
    <row r="380" ht="15" customHeight="1"/>
    <row r="381" ht="15" customHeight="1"/>
    <row r="382" ht="15" customHeight="1"/>
    <row r="383" ht="15" customHeight="1"/>
    <row r="384" ht="15" customHeight="1"/>
    <row r="385" ht="15" customHeight="1"/>
    <row r="386" ht="15" customHeight="1"/>
    <row r="387" ht="15" customHeight="1"/>
    <row r="388" ht="15" customHeight="1"/>
    <row r="389" ht="15" customHeight="1"/>
    <row r="390" ht="15" customHeight="1"/>
    <row r="391" ht="15" customHeight="1"/>
    <row r="392" ht="15" customHeight="1"/>
    <row r="393" ht="15" customHeight="1"/>
    <row r="394" ht="15" customHeight="1"/>
    <row r="395" ht="15" customHeight="1"/>
    <row r="396" ht="15" customHeight="1"/>
    <row r="397" ht="15" customHeight="1"/>
    <row r="398" ht="15" customHeight="1"/>
    <row r="399" ht="15" customHeight="1"/>
    <row r="400" ht="15" customHeight="1"/>
    <row r="401" ht="15" customHeight="1"/>
    <row r="402" ht="15" customHeight="1"/>
    <row r="403" ht="15" customHeight="1"/>
    <row r="404" ht="15" customHeight="1"/>
    <row r="405" ht="15" customHeight="1"/>
    <row r="406" ht="15" customHeight="1"/>
    <row r="407" ht="15" customHeight="1"/>
    <row r="408" ht="15" customHeight="1"/>
    <row r="409" ht="15" customHeight="1"/>
    <row r="410" ht="15" customHeight="1"/>
    <row r="411" ht="15" customHeight="1"/>
    <row r="412" ht="15" customHeight="1"/>
    <row r="413" ht="15" customHeight="1"/>
    <row r="414" ht="15" customHeight="1"/>
    <row r="415" ht="15" customHeight="1"/>
    <row r="416" ht="15" customHeight="1"/>
    <row r="417" ht="15" customHeight="1"/>
    <row r="418" ht="15" customHeight="1"/>
    <row r="419" ht="15" customHeight="1"/>
    <row r="420" ht="15" customHeight="1"/>
    <row r="421" ht="15" customHeight="1"/>
    <row r="422" ht="15" customHeight="1"/>
    <row r="423" ht="15" customHeight="1"/>
    <row r="424" ht="15" customHeight="1"/>
    <row r="425" ht="15" customHeight="1"/>
    <row r="426" ht="15" customHeight="1"/>
    <row r="427" ht="15" customHeight="1"/>
    <row r="428" ht="15" customHeight="1"/>
    <row r="429" ht="15" customHeight="1"/>
    <row r="430" ht="15" customHeight="1"/>
    <row r="431" ht="15" customHeight="1"/>
    <row r="432" ht="15" customHeight="1"/>
    <row r="433" ht="15" customHeight="1"/>
    <row r="434" ht="15" customHeight="1"/>
    <row r="435" ht="15" customHeight="1"/>
    <row r="436" ht="15" customHeight="1"/>
    <row r="437" ht="15" customHeight="1"/>
    <row r="438" ht="15" customHeight="1"/>
    <row r="439" ht="15" customHeight="1"/>
    <row r="440" ht="15" customHeight="1"/>
    <row r="441" ht="15" customHeight="1"/>
    <row r="442" ht="15" customHeight="1"/>
    <row r="443" ht="15" customHeight="1"/>
    <row r="444" ht="15" customHeight="1"/>
    <row r="445" ht="15" customHeight="1"/>
    <row r="446" ht="15" customHeight="1"/>
    <row r="447" ht="15" customHeight="1"/>
    <row r="448" ht="15" customHeight="1"/>
    <row r="449" ht="15" customHeight="1"/>
    <row r="450" ht="15" customHeight="1"/>
    <row r="451" ht="15" customHeight="1"/>
    <row r="452" ht="15" customHeight="1"/>
    <row r="453" ht="15" customHeight="1"/>
    <row r="454" ht="15" customHeight="1"/>
    <row r="455" ht="15" customHeight="1"/>
    <row r="456" ht="15" customHeight="1"/>
    <row r="457" ht="15" customHeight="1"/>
    <row r="458" ht="15" customHeight="1"/>
    <row r="459" ht="15" customHeight="1"/>
    <row r="460" ht="15" customHeight="1"/>
    <row r="461" ht="15" customHeight="1"/>
    <row r="462" ht="15" customHeight="1"/>
    <row r="463" ht="15" customHeight="1"/>
    <row r="464" ht="15" customHeight="1"/>
    <row r="465" ht="15" customHeight="1"/>
    <row r="466" ht="15" customHeight="1"/>
    <row r="467" ht="15" customHeight="1"/>
    <row r="468" ht="15" customHeight="1"/>
    <row r="469" ht="15" customHeight="1"/>
    <row r="470" ht="15" customHeight="1"/>
    <row r="471" ht="15" customHeight="1"/>
    <row r="472" ht="15" customHeight="1"/>
    <row r="473" ht="15" customHeight="1"/>
    <row r="474" ht="15" customHeight="1"/>
    <row r="475" ht="15" customHeight="1"/>
    <row r="476" ht="15" customHeight="1"/>
    <row r="477" ht="15" customHeight="1"/>
    <row r="478" ht="15" customHeight="1"/>
    <row r="479" ht="15" customHeight="1"/>
    <row r="480" ht="15" customHeight="1"/>
    <row r="481" ht="15" customHeight="1"/>
    <row r="482" ht="15" customHeight="1"/>
    <row r="483" ht="15" customHeight="1"/>
    <row r="484" ht="15" customHeight="1"/>
    <row r="485" ht="15" customHeight="1"/>
    <row r="486" ht="15" customHeight="1"/>
    <row r="487" ht="15" customHeight="1"/>
    <row r="488" ht="15" customHeight="1"/>
    <row r="489" ht="15" customHeight="1"/>
    <row r="490" ht="15" customHeight="1"/>
    <row r="491" ht="15" customHeight="1"/>
    <row r="492" ht="15" customHeight="1"/>
    <row r="493" ht="15" customHeight="1"/>
    <row r="494" ht="15" customHeight="1"/>
    <row r="495" ht="15" customHeight="1"/>
    <row r="496" ht="15" customHeight="1"/>
    <row r="497" ht="15" customHeight="1"/>
    <row r="498" ht="15" customHeight="1"/>
    <row r="499" ht="15" customHeight="1"/>
    <row r="500" ht="15" customHeight="1"/>
    <row r="501" ht="15" customHeight="1"/>
    <row r="502" ht="15" customHeight="1"/>
    <row r="503" ht="15" customHeight="1"/>
    <row r="504" ht="15" customHeight="1"/>
    <row r="505" ht="15" customHeight="1"/>
    <row r="506" ht="15" customHeight="1"/>
    <row r="507" ht="15" customHeight="1"/>
    <row r="508" ht="15" customHeight="1"/>
    <row r="509" ht="15" customHeight="1"/>
    <row r="510" ht="15" customHeight="1"/>
    <row r="511" ht="15" customHeight="1"/>
    <row r="512" ht="15" customHeight="1"/>
    <row r="513" ht="15" customHeight="1"/>
    <row r="514" ht="15" customHeight="1"/>
    <row r="515" ht="15" customHeight="1"/>
    <row r="516" ht="15" customHeight="1"/>
    <row r="517" ht="15" customHeight="1"/>
    <row r="518" ht="15" customHeight="1"/>
    <row r="519" ht="15" customHeight="1"/>
    <row r="520" ht="15" customHeight="1"/>
    <row r="521" ht="15" customHeight="1"/>
    <row r="522" ht="15" customHeight="1"/>
    <row r="523" ht="15" customHeight="1"/>
    <row r="524" ht="15" customHeight="1"/>
    <row r="525" ht="15" customHeight="1"/>
    <row r="526" ht="15" customHeight="1"/>
    <row r="527" ht="15" customHeight="1"/>
    <row r="528" ht="15" customHeight="1"/>
    <row r="529" ht="15" customHeight="1"/>
    <row r="530" ht="15" customHeight="1"/>
    <row r="531" ht="15" customHeight="1"/>
    <row r="532" ht="15" customHeight="1"/>
    <row r="533" ht="15" customHeight="1"/>
    <row r="534" ht="15" customHeight="1"/>
    <row r="535" ht="15" customHeight="1"/>
    <row r="536" ht="15" customHeight="1"/>
    <row r="537" ht="15" customHeight="1"/>
    <row r="538" ht="15" customHeight="1"/>
    <row r="539" ht="15" customHeight="1"/>
    <row r="540" ht="15" customHeight="1"/>
    <row r="541" ht="15" customHeight="1"/>
    <row r="542" ht="15" customHeight="1"/>
    <row r="543" ht="15" customHeight="1"/>
    <row r="544" ht="15" customHeight="1"/>
    <row r="545" ht="15" customHeight="1"/>
    <row r="546" ht="15" customHeight="1"/>
    <row r="547" ht="15" customHeight="1"/>
    <row r="548" ht="15" customHeight="1"/>
    <row r="549" ht="15" customHeight="1"/>
    <row r="550" ht="15" customHeight="1"/>
    <row r="551" ht="15" customHeight="1"/>
    <row r="552" ht="15" customHeight="1"/>
    <row r="553" ht="15" customHeight="1"/>
    <row r="554" ht="15" customHeight="1"/>
    <row r="555" ht="15" customHeight="1"/>
    <row r="556" ht="15" customHeight="1"/>
    <row r="557" ht="15" customHeight="1"/>
    <row r="558" ht="15" customHeight="1"/>
    <row r="559" ht="15" customHeight="1"/>
    <row r="560" ht="15" customHeight="1"/>
    <row r="561" ht="15" customHeight="1"/>
    <row r="562" ht="15" customHeight="1"/>
    <row r="563" ht="15" customHeight="1"/>
    <row r="564" ht="15" customHeight="1"/>
    <row r="565" ht="15" customHeight="1"/>
    <row r="566" ht="15" customHeight="1"/>
    <row r="567" ht="15" customHeight="1"/>
    <row r="568" ht="15" customHeight="1"/>
    <row r="569" ht="15" customHeight="1"/>
    <row r="570" ht="15" customHeight="1"/>
    <row r="571" ht="15" customHeight="1"/>
    <row r="572" ht="15" customHeight="1"/>
    <row r="573" ht="15" customHeight="1"/>
    <row r="574" ht="15" customHeight="1"/>
    <row r="575" ht="15" customHeight="1"/>
    <row r="576" ht="15" customHeight="1"/>
    <row r="577" ht="15" customHeight="1"/>
    <row r="578" ht="15" customHeight="1"/>
    <row r="579" ht="15" customHeight="1"/>
    <row r="580" ht="15" customHeight="1"/>
    <row r="581" ht="15" customHeight="1"/>
    <row r="582" ht="15" customHeight="1"/>
    <row r="583" ht="15" customHeight="1"/>
    <row r="584" ht="15" customHeight="1"/>
    <row r="585" ht="15" customHeight="1"/>
    <row r="586" ht="15" customHeight="1"/>
    <row r="587" ht="15" customHeight="1"/>
    <row r="588" ht="15" customHeight="1"/>
    <row r="589" ht="15" customHeight="1"/>
    <row r="590" ht="15" customHeight="1"/>
    <row r="591" ht="15" customHeight="1"/>
    <row r="592" ht="15" customHeight="1"/>
    <row r="593" ht="15" customHeight="1"/>
    <row r="594" ht="15" customHeight="1"/>
    <row r="595" ht="15" customHeight="1"/>
    <row r="596" ht="15" customHeight="1"/>
    <row r="597" ht="15" customHeight="1"/>
    <row r="598" ht="15" customHeight="1"/>
    <row r="599" ht="15" customHeight="1"/>
    <row r="600" ht="15" customHeight="1"/>
    <row r="601" ht="15" customHeight="1"/>
    <row r="602" ht="15" customHeight="1"/>
    <row r="603" ht="15" customHeight="1"/>
    <row r="604" ht="15" customHeight="1"/>
    <row r="605" ht="15" customHeight="1"/>
    <row r="606" ht="15" customHeight="1"/>
    <row r="607" ht="15" customHeight="1"/>
    <row r="608" ht="15" customHeight="1"/>
    <row r="609" ht="15" customHeight="1"/>
    <row r="610" ht="15" customHeight="1"/>
    <row r="611" ht="15" customHeight="1"/>
    <row r="612" ht="15" customHeight="1"/>
    <row r="613" ht="15" customHeight="1"/>
    <row r="614" ht="15" customHeight="1"/>
    <row r="615" ht="15" customHeight="1"/>
    <row r="616" ht="15" customHeight="1"/>
    <row r="617" ht="15" customHeight="1"/>
    <row r="618" ht="15" customHeight="1"/>
    <row r="619" ht="15" customHeight="1"/>
    <row r="620" ht="15" customHeight="1"/>
    <row r="621" ht="15" customHeight="1"/>
    <row r="622" ht="15" customHeight="1"/>
    <row r="623" ht="15" customHeight="1"/>
    <row r="624" ht="15" customHeight="1"/>
    <row r="625" ht="15" customHeight="1"/>
    <row r="626" ht="15" customHeight="1"/>
    <row r="627" ht="15" customHeight="1"/>
    <row r="628" ht="15" customHeight="1"/>
    <row r="629" ht="15" customHeight="1"/>
    <row r="630" ht="15" customHeight="1"/>
    <row r="631" ht="15" customHeight="1"/>
    <row r="632" ht="15" customHeight="1"/>
    <row r="633" ht="15" customHeight="1"/>
    <row r="634" ht="15" customHeight="1"/>
    <row r="635" ht="15" customHeight="1"/>
    <row r="636" ht="15" customHeight="1"/>
    <row r="637" ht="15" customHeight="1"/>
    <row r="638" ht="15" customHeight="1"/>
    <row r="639" ht="15" customHeight="1"/>
    <row r="640" ht="15" customHeight="1"/>
    <row r="641" ht="15" customHeight="1"/>
    <row r="642" ht="15" customHeight="1"/>
    <row r="643" ht="15" customHeight="1"/>
    <row r="644" ht="15" customHeight="1"/>
    <row r="645" ht="15" customHeight="1"/>
    <row r="646" ht="15" customHeight="1"/>
    <row r="647" ht="15" customHeight="1"/>
    <row r="648" ht="15" customHeight="1"/>
    <row r="649" ht="15" customHeight="1"/>
    <row r="650" ht="15" customHeight="1"/>
    <row r="651" ht="15" customHeight="1"/>
    <row r="652" ht="15" customHeight="1"/>
    <row r="653" ht="15" customHeight="1"/>
    <row r="654" ht="15" customHeight="1"/>
    <row r="655" ht="15" customHeight="1"/>
    <row r="656" ht="15" customHeight="1"/>
    <row r="657" ht="15" customHeight="1"/>
    <row r="658" ht="15" customHeight="1"/>
    <row r="659" ht="15" customHeight="1"/>
    <row r="660" ht="15" customHeight="1"/>
    <row r="661" ht="15" customHeight="1"/>
    <row r="662" ht="15" customHeight="1"/>
    <row r="663" ht="15" customHeight="1"/>
    <row r="664" ht="15" customHeight="1"/>
    <row r="665" ht="15" customHeight="1"/>
    <row r="666" ht="15" customHeight="1"/>
    <row r="667" ht="15" customHeight="1"/>
    <row r="668" ht="15" customHeight="1"/>
    <row r="669" ht="15" customHeight="1"/>
    <row r="670" ht="15" customHeight="1"/>
    <row r="671" ht="15" customHeight="1"/>
    <row r="672" ht="15" customHeight="1"/>
    <row r="673" ht="15" customHeight="1"/>
    <row r="674" ht="15" customHeight="1"/>
    <row r="675" ht="15" customHeight="1"/>
    <row r="676" ht="15" customHeight="1"/>
    <row r="677" ht="15" customHeight="1"/>
    <row r="678" ht="15" customHeight="1"/>
    <row r="679" ht="15" customHeight="1"/>
    <row r="680" ht="15" customHeight="1"/>
    <row r="681" ht="15" customHeight="1"/>
    <row r="682" ht="15" customHeight="1"/>
    <row r="683" ht="15" customHeight="1"/>
    <row r="684" ht="15" customHeight="1"/>
    <row r="685" ht="15" customHeight="1"/>
    <row r="686" ht="15" customHeight="1"/>
    <row r="687" ht="15" customHeight="1"/>
    <row r="688" ht="15" customHeight="1"/>
    <row r="689" ht="15" customHeight="1"/>
    <row r="690" ht="15" customHeight="1"/>
    <row r="691" ht="15" customHeight="1"/>
    <row r="692" ht="15" customHeight="1"/>
    <row r="693" ht="15" customHeight="1"/>
    <row r="694" ht="15" customHeight="1"/>
    <row r="695" ht="15" customHeight="1"/>
    <row r="696" ht="15" customHeight="1"/>
    <row r="697" ht="15" customHeight="1"/>
    <row r="698" ht="15" customHeight="1"/>
    <row r="699" ht="15" customHeight="1"/>
    <row r="700" ht="15" customHeight="1"/>
    <row r="701" ht="15" customHeight="1"/>
    <row r="702" ht="15" customHeight="1"/>
    <row r="703" ht="15" customHeight="1"/>
    <row r="704" ht="15" customHeight="1"/>
    <row r="705" ht="15" customHeight="1"/>
    <row r="706" ht="15" customHeight="1"/>
    <row r="707" ht="15" customHeight="1"/>
    <row r="708" ht="15" customHeight="1"/>
    <row r="709" ht="15" customHeight="1"/>
    <row r="710" ht="15" customHeight="1"/>
    <row r="711" ht="15" customHeight="1"/>
    <row r="712" ht="15" customHeight="1"/>
    <row r="713" ht="15" customHeight="1"/>
    <row r="714" ht="15" customHeight="1"/>
    <row r="715" ht="15" customHeight="1"/>
    <row r="716" ht="15" customHeight="1"/>
    <row r="717" ht="15" customHeight="1"/>
    <row r="718" ht="15" customHeight="1"/>
    <row r="719" ht="15" customHeight="1"/>
    <row r="720" ht="15" customHeight="1"/>
    <row r="721" ht="15" customHeight="1"/>
    <row r="722" ht="15" customHeight="1"/>
    <row r="723" ht="15" customHeight="1"/>
    <row r="724" ht="15" customHeight="1"/>
    <row r="725" ht="15" customHeight="1"/>
    <row r="726" ht="15" customHeight="1"/>
    <row r="727" ht="15" customHeight="1"/>
    <row r="728" ht="15" customHeight="1"/>
    <row r="729" ht="15" customHeight="1"/>
    <row r="730" ht="15" customHeight="1"/>
    <row r="731" ht="15" customHeight="1"/>
    <row r="732" ht="15" customHeight="1"/>
    <row r="733" ht="15" customHeight="1"/>
    <row r="734" ht="15" customHeight="1"/>
    <row r="735" ht="15" customHeight="1"/>
    <row r="736" ht="15" customHeight="1"/>
    <row r="737" ht="15" customHeight="1"/>
    <row r="738" ht="15" customHeight="1"/>
    <row r="739" ht="15" customHeight="1"/>
    <row r="740" ht="15" customHeight="1"/>
    <row r="741" ht="15" customHeight="1"/>
    <row r="742" ht="15" customHeight="1"/>
    <row r="743" ht="15" customHeight="1"/>
    <row r="744" ht="15" customHeight="1"/>
    <row r="745" ht="15" customHeight="1"/>
    <row r="746" ht="15" customHeight="1"/>
    <row r="747" ht="15" customHeight="1"/>
    <row r="748" ht="15" customHeight="1"/>
    <row r="749" ht="15" customHeight="1"/>
    <row r="750" ht="15" customHeight="1"/>
    <row r="751" ht="15" customHeight="1"/>
    <row r="752" ht="15" customHeight="1"/>
    <row r="753" ht="15" customHeight="1"/>
    <row r="754" ht="15" customHeight="1"/>
    <row r="755" ht="15" customHeight="1"/>
    <row r="756" ht="15" customHeight="1"/>
    <row r="757" ht="15" customHeight="1"/>
    <row r="758" ht="15" customHeight="1"/>
    <row r="759" ht="15" customHeight="1"/>
    <row r="760" ht="15" customHeight="1"/>
    <row r="761" ht="15" customHeight="1"/>
    <row r="762" ht="15" customHeight="1"/>
    <row r="763" ht="15" customHeight="1"/>
    <row r="764" ht="15" customHeight="1"/>
    <row r="765" ht="15" customHeight="1"/>
    <row r="766" ht="15" customHeight="1"/>
    <row r="767" ht="15" customHeight="1"/>
    <row r="768" ht="15" customHeight="1"/>
    <row r="769" ht="15" customHeight="1"/>
    <row r="770" ht="15" customHeight="1"/>
    <row r="771" ht="15" customHeight="1"/>
    <row r="772" ht="15" customHeight="1"/>
    <row r="773" ht="15" customHeight="1"/>
    <row r="774" ht="15" customHeight="1"/>
    <row r="775" ht="15" customHeight="1"/>
    <row r="776" ht="15" customHeight="1"/>
    <row r="777" ht="15" customHeight="1"/>
    <row r="778" ht="15" customHeight="1"/>
    <row r="779" ht="15" customHeight="1"/>
    <row r="780" ht="15" customHeight="1"/>
    <row r="781" ht="15" customHeight="1"/>
    <row r="782" ht="15" customHeight="1"/>
    <row r="783" ht="15" customHeight="1"/>
    <row r="784" ht="15" customHeight="1"/>
    <row r="785" ht="15" customHeight="1"/>
    <row r="786" ht="15" customHeight="1"/>
    <row r="787" ht="15" customHeight="1"/>
    <row r="788" ht="15" customHeight="1"/>
    <row r="789" ht="15" customHeight="1"/>
    <row r="790" ht="15" customHeight="1"/>
    <row r="791" ht="15" customHeight="1"/>
    <row r="792" ht="15" customHeight="1"/>
    <row r="793" ht="15" customHeight="1"/>
    <row r="794" ht="15" customHeight="1"/>
    <row r="795" ht="15" customHeight="1"/>
    <row r="796" ht="15" customHeight="1"/>
    <row r="797" ht="15" customHeight="1"/>
    <row r="798" ht="15" customHeight="1"/>
    <row r="799" ht="15" customHeight="1"/>
    <row r="800" ht="15" customHeight="1"/>
    <row r="801" ht="15" customHeight="1"/>
    <row r="802" ht="15" customHeight="1"/>
    <row r="803" ht="15" customHeight="1"/>
    <row r="804" ht="15" customHeight="1"/>
    <row r="805" ht="15" customHeight="1"/>
    <row r="806" ht="15" customHeight="1"/>
    <row r="807" ht="15" customHeight="1"/>
    <row r="808" ht="15" customHeight="1"/>
    <row r="809" ht="15" customHeight="1"/>
    <row r="810" ht="15" customHeight="1"/>
    <row r="811" ht="15" customHeight="1"/>
    <row r="812" ht="15" customHeight="1"/>
    <row r="813" ht="15" customHeight="1"/>
    <row r="814" ht="15" customHeight="1"/>
    <row r="815" ht="15" customHeight="1"/>
    <row r="816" ht="15" customHeight="1"/>
    <row r="817" ht="15" customHeight="1"/>
    <row r="818" ht="15" customHeight="1"/>
    <row r="819" ht="15" customHeight="1"/>
    <row r="820" ht="15" customHeight="1"/>
    <row r="821" ht="15" customHeight="1"/>
    <row r="822" ht="15" customHeight="1"/>
    <row r="823" ht="15" customHeight="1"/>
    <row r="824" ht="15" customHeight="1"/>
    <row r="825" ht="15" customHeight="1"/>
    <row r="826" ht="15" customHeight="1"/>
    <row r="827" ht="15" customHeight="1"/>
    <row r="828" ht="15" customHeight="1"/>
    <row r="829" ht="15" customHeight="1"/>
    <row r="830" ht="15" customHeight="1"/>
    <row r="831" ht="15" customHeight="1"/>
    <row r="832" ht="15" customHeight="1"/>
    <row r="833" ht="15" customHeight="1"/>
    <row r="834" ht="15" customHeight="1"/>
    <row r="835" ht="15" customHeight="1"/>
    <row r="836" ht="15" customHeight="1"/>
    <row r="837" ht="15" customHeight="1"/>
    <row r="838" ht="15" customHeight="1"/>
    <row r="839" ht="15" customHeight="1"/>
    <row r="840" ht="15" customHeight="1"/>
    <row r="841" ht="15" customHeight="1"/>
    <row r="842" ht="15" customHeight="1"/>
    <row r="843" ht="15" customHeight="1"/>
    <row r="844" ht="15" customHeight="1"/>
    <row r="845" ht="15" customHeight="1"/>
    <row r="846" ht="15" customHeight="1"/>
    <row r="847" ht="15" customHeight="1"/>
    <row r="848" ht="15" customHeight="1"/>
    <row r="849" ht="15" customHeight="1"/>
    <row r="850" ht="15" customHeight="1"/>
    <row r="851" ht="15" customHeight="1"/>
    <row r="852" ht="15" customHeight="1"/>
    <row r="853" ht="15" customHeight="1"/>
    <row r="854" ht="15" customHeight="1"/>
    <row r="855" ht="15" customHeight="1"/>
    <row r="856" ht="15" customHeight="1"/>
    <row r="857" ht="15" customHeight="1"/>
    <row r="858" ht="15" customHeight="1"/>
    <row r="859" ht="15" customHeight="1"/>
    <row r="860" ht="15" customHeight="1"/>
    <row r="861" ht="15" customHeight="1"/>
    <row r="862" ht="15" customHeight="1"/>
    <row r="863" ht="15" customHeight="1"/>
    <row r="864" ht="15" customHeight="1"/>
    <row r="865" ht="15" customHeight="1"/>
    <row r="866" ht="15" customHeight="1"/>
    <row r="867" ht="15" customHeight="1"/>
    <row r="868" ht="15" customHeight="1"/>
    <row r="869" ht="15" customHeight="1"/>
    <row r="870" ht="15" customHeight="1"/>
    <row r="871" ht="15" customHeight="1"/>
    <row r="872" ht="15" customHeight="1"/>
    <row r="873" ht="15" customHeight="1"/>
    <row r="874" ht="15" customHeight="1"/>
    <row r="875" ht="15" customHeight="1"/>
    <row r="876" ht="15" customHeight="1"/>
    <row r="877" ht="15" customHeight="1"/>
    <row r="878" ht="15" customHeight="1"/>
    <row r="879" ht="15" customHeight="1"/>
    <row r="880" ht="15" customHeight="1"/>
    <row r="881" ht="15" customHeight="1"/>
    <row r="882" ht="15" customHeight="1"/>
    <row r="883" ht="15" customHeight="1"/>
    <row r="884" ht="15" customHeight="1"/>
    <row r="885" ht="15" customHeight="1"/>
    <row r="886" ht="15" customHeight="1"/>
    <row r="887" ht="15" customHeight="1"/>
    <row r="888" ht="15" customHeight="1"/>
    <row r="889" ht="15" customHeight="1"/>
    <row r="890" ht="15" customHeight="1"/>
    <row r="891" ht="15" customHeight="1"/>
    <row r="892" ht="15" customHeight="1"/>
    <row r="893" ht="15" customHeight="1"/>
    <row r="894" ht="15" customHeight="1"/>
    <row r="895" ht="15" customHeight="1"/>
    <row r="896" ht="15" customHeight="1"/>
    <row r="897" ht="15" customHeight="1"/>
    <row r="898" ht="15" customHeight="1"/>
    <row r="899" ht="15" customHeight="1"/>
    <row r="900" ht="15" customHeight="1"/>
    <row r="901" ht="15" customHeight="1"/>
    <row r="902" ht="15" customHeight="1"/>
    <row r="903" ht="15" customHeight="1"/>
    <row r="904" ht="15" customHeight="1"/>
    <row r="905" ht="15" customHeight="1"/>
    <row r="906" ht="15" customHeight="1"/>
    <row r="907" ht="15" customHeight="1"/>
    <row r="908" ht="15" customHeight="1"/>
    <row r="909" ht="15" customHeight="1"/>
    <row r="910" ht="15" customHeight="1"/>
    <row r="911" ht="15" customHeight="1"/>
    <row r="912" ht="15" customHeight="1"/>
    <row r="913" ht="15" customHeight="1"/>
    <row r="914" ht="15" customHeight="1"/>
    <row r="915" ht="15" customHeight="1"/>
    <row r="916" ht="15" customHeight="1"/>
    <row r="917" ht="15" customHeight="1"/>
    <row r="918" ht="15" customHeight="1"/>
    <row r="919" ht="15" customHeight="1"/>
    <row r="920" ht="15" customHeight="1"/>
    <row r="921" ht="15" customHeight="1"/>
    <row r="922" ht="15" customHeight="1"/>
    <row r="923" ht="15" customHeight="1"/>
    <row r="924" ht="15" customHeight="1"/>
    <row r="925" ht="15" customHeight="1"/>
    <row r="926" ht="15" customHeight="1"/>
    <row r="927" ht="15" customHeight="1"/>
    <row r="928" ht="15" customHeight="1"/>
    <row r="929" ht="15" customHeight="1"/>
    <row r="930" ht="15" customHeight="1"/>
    <row r="931" ht="15" customHeight="1"/>
    <row r="932" ht="15" customHeight="1"/>
    <row r="933" ht="15" customHeight="1"/>
    <row r="934" ht="15" customHeight="1"/>
    <row r="935" ht="15" customHeight="1"/>
    <row r="936" ht="15" customHeight="1"/>
    <row r="937" ht="15" customHeight="1"/>
    <row r="938" ht="15" customHeight="1"/>
    <row r="939" ht="15" customHeight="1"/>
    <row r="940" ht="15" customHeight="1"/>
    <row r="941" ht="15" customHeight="1"/>
    <row r="942" ht="15" customHeight="1"/>
    <row r="943" ht="15" customHeight="1"/>
    <row r="944" ht="15" customHeight="1"/>
    <row r="945" ht="15" customHeight="1"/>
    <row r="946" ht="15" customHeight="1"/>
    <row r="947" ht="15" customHeight="1"/>
    <row r="948" ht="15" customHeight="1"/>
    <row r="949" ht="15" customHeight="1"/>
    <row r="950" ht="15" customHeight="1"/>
    <row r="951" ht="15" customHeight="1"/>
    <row r="952" ht="15" customHeight="1"/>
    <row r="953" ht="15" customHeight="1"/>
    <row r="954" ht="15" customHeight="1"/>
    <row r="955" ht="15" customHeight="1"/>
    <row r="956" ht="15" customHeight="1"/>
    <row r="957" ht="15" customHeight="1"/>
    <row r="958" ht="15" customHeight="1"/>
    <row r="959" ht="15" customHeight="1"/>
    <row r="960" ht="15" customHeight="1"/>
    <row r="961" ht="15" customHeight="1"/>
    <row r="962" ht="15" customHeight="1"/>
    <row r="963" ht="15" customHeight="1"/>
    <row r="964" ht="15" customHeight="1"/>
    <row r="965" ht="15" customHeight="1"/>
    <row r="966" ht="15" customHeight="1"/>
    <row r="967" ht="15" customHeight="1"/>
    <row r="968" ht="15" customHeight="1"/>
    <row r="969" ht="15" customHeight="1"/>
    <row r="970" ht="15" customHeight="1"/>
    <row r="971" ht="15" customHeight="1"/>
    <row r="972" ht="15" customHeight="1"/>
    <row r="973" ht="15" customHeight="1"/>
    <row r="974" ht="15" customHeight="1"/>
    <row r="975" ht="15" customHeight="1"/>
    <row r="976" ht="15" customHeight="1"/>
    <row r="977" ht="15" customHeight="1"/>
    <row r="978" ht="15" customHeight="1"/>
    <row r="979" ht="15" customHeight="1"/>
    <row r="980" ht="15" customHeight="1"/>
    <row r="981" ht="15" customHeight="1"/>
    <row r="982" ht="15" customHeight="1"/>
    <row r="983" ht="15" customHeight="1"/>
    <row r="984" ht="15" customHeight="1"/>
    <row r="985" ht="15" customHeight="1"/>
    <row r="986" ht="15" customHeight="1"/>
    <row r="987" ht="15" customHeight="1"/>
    <row r="988" ht="15" customHeight="1"/>
    <row r="989" ht="15" customHeight="1"/>
    <row r="990" ht="15" customHeight="1"/>
    <row r="991" ht="15" customHeight="1"/>
    <row r="992" ht="15" customHeight="1"/>
    <row r="993" ht="15" customHeight="1"/>
    <row r="994" ht="15" customHeight="1"/>
    <row r="995" ht="15" customHeight="1"/>
    <row r="996" ht="15" customHeight="1"/>
    <row r="997" ht="15" customHeight="1"/>
    <row r="998" ht="15" customHeight="1"/>
    <row r="999" ht="15" customHeight="1"/>
    <row r="1000" ht="15" customHeight="1"/>
    <row r="1001" ht="15" customHeight="1"/>
    <row r="1002" ht="15" customHeight="1"/>
    <row r="1003" ht="15" customHeight="1"/>
    <row r="1004" ht="15" customHeight="1"/>
    <row r="1005" ht="15" customHeight="1"/>
    <row r="1006" ht="15" customHeight="1"/>
    <row r="1007" ht="15" customHeight="1"/>
    <row r="1008" ht="15" customHeight="1"/>
    <row r="1009" ht="15" customHeight="1"/>
    <row r="1010" ht="15" customHeight="1"/>
    <row r="1011" ht="15" customHeight="1"/>
    <row r="1012" ht="15" customHeight="1"/>
    <row r="1013" ht="15" customHeight="1"/>
    <row r="1014" ht="15" customHeight="1"/>
    <row r="1015" ht="15" customHeight="1"/>
    <row r="1016" ht="15" customHeight="1"/>
    <row r="1017" ht="15" customHeight="1"/>
    <row r="1018" ht="15" customHeight="1"/>
    <row r="1019" ht="15" customHeight="1"/>
    <row r="1020" ht="15" customHeight="1"/>
    <row r="1021" ht="15" customHeight="1"/>
    <row r="1022" ht="15" customHeight="1"/>
    <row r="1023" ht="15" customHeight="1"/>
    <row r="1024" ht="15" customHeight="1"/>
    <row r="1025" ht="15" customHeight="1"/>
    <row r="1026" ht="15" customHeight="1"/>
    <row r="1027" ht="15" customHeight="1"/>
    <row r="1028" ht="15" customHeight="1"/>
    <row r="1029" ht="15" customHeight="1"/>
    <row r="1030" ht="15" customHeight="1"/>
    <row r="1031" ht="15" customHeight="1"/>
    <row r="1032" ht="15" customHeight="1"/>
    <row r="1033" ht="15" customHeight="1"/>
    <row r="1034" ht="15" customHeight="1"/>
    <row r="1035" ht="15" customHeight="1"/>
    <row r="1036" ht="15" customHeight="1"/>
    <row r="1037" ht="15" customHeight="1"/>
    <row r="1038" ht="15" customHeight="1"/>
    <row r="1039" ht="15" customHeight="1"/>
    <row r="1040" ht="15" customHeight="1"/>
    <row r="1041" ht="15" customHeight="1"/>
    <row r="1042" ht="15" customHeight="1"/>
    <row r="1043" ht="15" customHeight="1"/>
    <row r="1044" ht="15" customHeight="1"/>
    <row r="1045" ht="15" customHeight="1"/>
    <row r="1046" ht="15" customHeight="1"/>
    <row r="1047" ht="15" customHeight="1"/>
    <row r="1048" ht="15" customHeight="1"/>
    <row r="1049" ht="15" customHeight="1"/>
    <row r="1050" ht="15" customHeight="1"/>
    <row r="1051" ht="15" customHeight="1"/>
    <row r="1052" ht="15" customHeight="1"/>
    <row r="1053" ht="15" customHeight="1"/>
    <row r="1054" ht="15" customHeight="1"/>
    <row r="1055" ht="15" customHeight="1"/>
    <row r="1056" ht="15" customHeight="1"/>
    <row r="1057" ht="15" customHeight="1"/>
    <row r="1058" ht="15" customHeight="1"/>
    <row r="1059" ht="15" customHeight="1"/>
    <row r="1060" ht="15" customHeight="1"/>
    <row r="1061" ht="15" customHeight="1"/>
    <row r="1062" ht="15" customHeight="1"/>
    <row r="1063" ht="15" customHeight="1"/>
    <row r="1064" ht="15" customHeight="1"/>
    <row r="1065" ht="15" customHeight="1"/>
    <row r="1066" ht="15" customHeight="1"/>
    <row r="1067" ht="15" customHeight="1"/>
    <row r="1068" ht="15" customHeight="1"/>
    <row r="1069" ht="15" customHeight="1"/>
    <row r="1070" ht="15" customHeight="1"/>
    <row r="1071" ht="15" customHeight="1"/>
    <row r="1072" ht="15" customHeight="1"/>
    <row r="1073" ht="15" customHeight="1"/>
    <row r="1074" ht="15" customHeight="1"/>
    <row r="1075" ht="15" customHeight="1"/>
    <row r="1076" ht="15" customHeight="1"/>
    <row r="1077" ht="15" customHeight="1"/>
    <row r="1078" ht="15" customHeight="1"/>
    <row r="1079" ht="15" customHeight="1"/>
    <row r="1080" ht="15" customHeight="1"/>
    <row r="1081" ht="15" customHeight="1"/>
    <row r="1082" ht="15" customHeight="1"/>
    <row r="1083" ht="15" customHeight="1"/>
    <row r="1084" ht="15" customHeight="1"/>
    <row r="1085" ht="15" customHeight="1"/>
    <row r="1086" ht="15" customHeight="1"/>
    <row r="1087" ht="15" customHeight="1"/>
    <row r="1088" ht="15" customHeight="1"/>
    <row r="1089" ht="15" customHeight="1"/>
    <row r="1090" ht="15" customHeight="1"/>
    <row r="1091" ht="15" customHeight="1"/>
    <row r="1092" ht="15" customHeight="1"/>
    <row r="1093" ht="15" customHeight="1"/>
    <row r="1094" ht="15" customHeight="1"/>
    <row r="1095" ht="15" customHeight="1"/>
    <row r="1096" ht="15" customHeight="1"/>
    <row r="1097" ht="15" customHeight="1"/>
    <row r="1098" ht="15" customHeight="1"/>
    <row r="1099" ht="15" customHeight="1"/>
    <row r="1100" ht="15" customHeight="1"/>
    <row r="1101" ht="15" customHeight="1"/>
    <row r="1102" ht="15" customHeight="1"/>
    <row r="1103" ht="15" customHeight="1"/>
    <row r="1104" ht="15" customHeight="1"/>
    <row r="1105" ht="15" customHeight="1"/>
    <row r="1106" ht="15" customHeight="1"/>
    <row r="1107" ht="15" customHeight="1"/>
    <row r="1108" ht="15" customHeight="1"/>
    <row r="1109" ht="15" customHeight="1"/>
    <row r="1110" ht="15" customHeight="1"/>
    <row r="1111" ht="15" customHeight="1"/>
    <row r="1112" ht="15" customHeight="1"/>
    <row r="1113" ht="15" customHeight="1"/>
    <row r="1114" ht="15" customHeight="1"/>
    <row r="1115" ht="15" customHeight="1"/>
    <row r="1116" ht="15" customHeight="1"/>
    <row r="1117" ht="15" customHeight="1"/>
    <row r="1118" ht="15" customHeight="1"/>
    <row r="1119" ht="15" customHeight="1"/>
    <row r="1120" ht="15" customHeight="1"/>
    <row r="1121" ht="15" customHeight="1"/>
    <row r="1122" ht="15" customHeight="1"/>
    <row r="1123" ht="15" customHeight="1"/>
    <row r="1124" ht="15" customHeight="1"/>
    <row r="1125" ht="15" customHeight="1"/>
    <row r="1126" ht="15" customHeight="1"/>
    <row r="1127" ht="15" customHeight="1"/>
    <row r="1128" ht="15" customHeight="1"/>
    <row r="1129" ht="15" customHeight="1"/>
    <row r="1130" ht="15" customHeight="1"/>
    <row r="1131" ht="15" customHeight="1"/>
    <row r="1132" ht="15" customHeight="1"/>
    <row r="1133" ht="15" customHeight="1"/>
    <row r="1134" ht="15" customHeight="1"/>
    <row r="1135" ht="15" customHeight="1"/>
    <row r="1136" ht="15" customHeight="1"/>
    <row r="1137" ht="15" customHeight="1"/>
    <row r="1138" ht="15" customHeight="1"/>
    <row r="1139" ht="15" customHeight="1"/>
    <row r="1140" ht="15" customHeight="1"/>
    <row r="1141" ht="15" customHeight="1"/>
    <row r="1142" ht="15" customHeight="1"/>
    <row r="1143" ht="15" customHeight="1"/>
    <row r="1144" ht="15" customHeight="1"/>
    <row r="1145" ht="15" customHeight="1"/>
    <row r="1146" ht="15" customHeight="1"/>
    <row r="1147" ht="15" customHeight="1"/>
    <row r="1148" ht="15" customHeight="1"/>
    <row r="1149" ht="15" customHeight="1"/>
    <row r="1150" ht="15" customHeight="1"/>
    <row r="1151" ht="15" customHeight="1"/>
    <row r="1152" ht="15" customHeight="1"/>
    <row r="1153" ht="15" customHeight="1"/>
    <row r="1154" ht="15" customHeight="1"/>
    <row r="1155" ht="15" customHeight="1"/>
    <row r="1156" ht="15" customHeight="1"/>
    <row r="1157" ht="15" customHeight="1"/>
    <row r="1158" ht="15" customHeight="1"/>
    <row r="1159" ht="15" customHeight="1"/>
    <row r="1160" ht="15" customHeight="1"/>
    <row r="1161" ht="15" customHeight="1"/>
    <row r="1162" ht="15" customHeight="1"/>
    <row r="1163" ht="15" customHeight="1"/>
    <row r="1164" ht="15" customHeight="1"/>
    <row r="1165" ht="15" customHeight="1"/>
    <row r="1166" ht="15" customHeight="1"/>
    <row r="1167" ht="15" customHeight="1"/>
    <row r="1168" ht="15" customHeight="1"/>
    <row r="1169" ht="15" customHeight="1"/>
    <row r="1170" ht="15" customHeight="1"/>
    <row r="1171" ht="15" customHeight="1"/>
    <row r="1172" ht="15" customHeight="1"/>
    <row r="1173" ht="15" customHeight="1"/>
    <row r="1174" ht="15" customHeight="1"/>
    <row r="1175" ht="15" customHeight="1"/>
    <row r="1176" ht="15" customHeight="1"/>
    <row r="1177" ht="15" customHeight="1"/>
    <row r="1178" ht="15" customHeight="1"/>
    <row r="1179" ht="15" customHeight="1"/>
    <row r="1180" ht="15" customHeight="1"/>
    <row r="1181" ht="15" customHeight="1"/>
    <row r="1182" ht="15" customHeight="1"/>
    <row r="1183" ht="15" customHeight="1"/>
    <row r="1184" ht="15" customHeight="1"/>
    <row r="1185" ht="15" customHeight="1"/>
    <row r="1186" ht="15" customHeight="1"/>
    <row r="1187" ht="15" customHeight="1"/>
    <row r="1188" ht="15" customHeight="1"/>
    <row r="1189" ht="15" customHeight="1"/>
    <row r="1190" ht="15" customHeight="1"/>
    <row r="1191" ht="15" customHeight="1"/>
    <row r="1192" ht="15" customHeight="1"/>
    <row r="1193" ht="15" customHeight="1"/>
    <row r="1194" ht="15" customHeight="1"/>
    <row r="1195" ht="15" customHeight="1"/>
    <row r="1196" ht="15" customHeight="1"/>
    <row r="1197" ht="15" customHeight="1"/>
    <row r="1198" ht="15" customHeight="1"/>
    <row r="1199" ht="15" customHeight="1"/>
    <row r="1200" ht="15" customHeight="1"/>
    <row r="1201" ht="15" customHeight="1"/>
    <row r="1202" ht="15" customHeight="1"/>
    <row r="1203" ht="15" customHeight="1"/>
    <row r="1204" ht="15" customHeight="1"/>
    <row r="1205" ht="15" customHeight="1"/>
    <row r="1206" ht="15" customHeight="1"/>
    <row r="1207" ht="15" customHeight="1"/>
    <row r="1208" ht="15" customHeight="1"/>
    <row r="1209" ht="15" customHeight="1"/>
    <row r="1210" ht="15" customHeight="1"/>
    <row r="1211" ht="15" customHeight="1"/>
    <row r="1212" ht="15" customHeight="1"/>
    <row r="1213" ht="15" customHeight="1"/>
    <row r="1214" ht="15" customHeight="1"/>
    <row r="1215" ht="15" customHeight="1"/>
    <row r="1216" ht="15" customHeight="1"/>
    <row r="1217" ht="15" customHeight="1"/>
    <row r="1218" ht="15" customHeight="1"/>
    <row r="1219" ht="15" customHeight="1"/>
    <row r="1220" ht="15" customHeight="1"/>
    <row r="1221" ht="15" customHeight="1"/>
    <row r="1222" ht="15" customHeight="1"/>
    <row r="1223" ht="15" customHeight="1"/>
    <row r="1224" ht="15" customHeight="1"/>
    <row r="1225" ht="15" customHeight="1"/>
    <row r="1226" ht="15" customHeight="1"/>
    <row r="1227" ht="15" customHeight="1"/>
    <row r="1228" ht="15" customHeight="1"/>
    <row r="1229" ht="15" customHeight="1"/>
    <row r="1230" ht="15" customHeight="1"/>
    <row r="1231" ht="15" customHeight="1"/>
    <row r="1232" ht="15" customHeight="1"/>
    <row r="1233" ht="15" customHeight="1"/>
    <row r="1234" ht="15" customHeight="1"/>
    <row r="1235" ht="15" customHeight="1"/>
    <row r="1236" ht="15" customHeight="1"/>
    <row r="1237" ht="15" customHeight="1"/>
    <row r="1238" ht="15" customHeight="1"/>
    <row r="1239" ht="15" customHeight="1"/>
    <row r="1240" ht="15" customHeight="1"/>
    <row r="1241" ht="15" customHeight="1"/>
    <row r="1242" ht="15" customHeight="1"/>
    <row r="1243" ht="15" customHeight="1"/>
    <row r="1244" ht="15" customHeight="1"/>
    <row r="1245" ht="15" customHeight="1"/>
    <row r="1246" ht="15" customHeight="1"/>
    <row r="1247" ht="15" customHeight="1"/>
    <row r="1248" ht="15" customHeight="1"/>
    <row r="1249" ht="15" customHeight="1"/>
    <row r="1250" ht="15" customHeight="1"/>
    <row r="1251" ht="15" customHeight="1"/>
    <row r="1252" ht="15" customHeight="1"/>
    <row r="1253" ht="15" customHeight="1"/>
    <row r="1254" ht="15" customHeight="1"/>
    <row r="1255" ht="15" customHeight="1"/>
    <row r="1256" ht="15" customHeight="1"/>
    <row r="1257" ht="15" customHeight="1"/>
    <row r="1258" ht="15" customHeight="1"/>
    <row r="1259" ht="15" customHeight="1"/>
    <row r="1260" ht="15" customHeight="1"/>
    <row r="1261" ht="15" customHeight="1"/>
    <row r="1262" ht="15" customHeight="1"/>
    <row r="1263" ht="15" customHeight="1"/>
    <row r="1264" ht="15" customHeight="1"/>
    <row r="1265" ht="15" customHeight="1"/>
    <row r="1266" ht="15" customHeight="1"/>
    <row r="1267" ht="15" customHeight="1"/>
    <row r="1268" ht="15" customHeight="1"/>
    <row r="1269" ht="15" customHeight="1"/>
    <row r="1270" ht="15" customHeight="1"/>
    <row r="1271" ht="15" customHeight="1"/>
    <row r="1272" ht="15" customHeight="1"/>
    <row r="1273" ht="15" customHeight="1"/>
    <row r="1274" ht="15" customHeight="1"/>
    <row r="1275" ht="15" customHeight="1"/>
    <row r="1276" ht="15" customHeight="1"/>
    <row r="1277" ht="15" customHeight="1"/>
    <row r="1278" ht="15" customHeight="1"/>
    <row r="1279" ht="15" customHeight="1"/>
    <row r="1280" ht="15" customHeight="1"/>
    <row r="1281" ht="15" customHeight="1"/>
    <row r="1282" ht="15" customHeight="1"/>
    <row r="1283" ht="15" customHeight="1"/>
    <row r="1284" ht="15" customHeight="1"/>
    <row r="1285" ht="15" customHeight="1"/>
    <row r="1286" ht="15" customHeight="1"/>
    <row r="1287" ht="15" customHeight="1"/>
    <row r="1288" ht="15" customHeight="1"/>
    <row r="1289" ht="15" customHeight="1"/>
    <row r="1290" ht="15" customHeight="1"/>
    <row r="1291" ht="15" customHeight="1"/>
    <row r="1292" ht="15" customHeight="1"/>
    <row r="1293" ht="15" customHeight="1"/>
    <row r="1294" ht="15" customHeight="1"/>
    <row r="1295" ht="15" customHeight="1"/>
    <row r="1296" ht="15" customHeight="1"/>
    <row r="1297" ht="15" customHeight="1"/>
    <row r="1298" ht="15" customHeight="1"/>
    <row r="1299" ht="15" customHeight="1"/>
    <row r="1300" ht="15" customHeight="1"/>
    <row r="1301" ht="15" customHeight="1"/>
    <row r="1302" ht="15" customHeight="1"/>
    <row r="1303" ht="15" customHeight="1"/>
    <row r="1304" ht="15" customHeight="1"/>
    <row r="1305" ht="15" customHeight="1"/>
    <row r="1306" ht="15" customHeight="1"/>
    <row r="1307" ht="15" customHeight="1"/>
    <row r="1308" ht="15" customHeight="1"/>
    <row r="1309" ht="15" customHeight="1"/>
    <row r="1310" ht="15" customHeight="1"/>
    <row r="1311" ht="15" customHeight="1"/>
    <row r="1312" ht="15" customHeight="1"/>
    <row r="1313" ht="15" customHeight="1"/>
    <row r="1314" ht="15" customHeight="1"/>
    <row r="1315" ht="15" customHeight="1"/>
    <row r="1316" ht="15" customHeight="1"/>
    <row r="1317" ht="15" customHeight="1"/>
    <row r="1318" ht="15" customHeight="1"/>
    <row r="1319" ht="15" customHeight="1"/>
    <row r="1320" ht="15" customHeight="1"/>
    <row r="1321" ht="15" customHeight="1"/>
    <row r="1322" ht="15" customHeight="1"/>
    <row r="1323" ht="15" customHeight="1"/>
    <row r="1324" ht="15" customHeight="1"/>
    <row r="1325" ht="15" customHeight="1"/>
    <row r="1326" ht="15" customHeight="1"/>
    <row r="1327" ht="15" customHeight="1"/>
    <row r="1328" ht="15" customHeight="1"/>
    <row r="1329" ht="15" customHeight="1"/>
    <row r="1330" ht="15" customHeight="1"/>
    <row r="1331" ht="15" customHeight="1"/>
    <row r="1332" ht="15" customHeight="1"/>
    <row r="1333" ht="15" customHeight="1"/>
    <row r="1334" ht="15" customHeight="1"/>
    <row r="1335" ht="15" customHeight="1"/>
    <row r="1336" ht="15" customHeight="1"/>
    <row r="1337" ht="15" customHeight="1"/>
    <row r="1338" ht="15" customHeight="1"/>
    <row r="1339" ht="15" customHeight="1"/>
    <row r="1340" ht="15" customHeight="1"/>
    <row r="1341" ht="15" customHeight="1"/>
    <row r="1342" ht="15" customHeight="1"/>
    <row r="1343" ht="15" customHeight="1"/>
    <row r="1344" ht="15" customHeight="1"/>
    <row r="1345" ht="15" customHeight="1"/>
    <row r="1346" ht="15" customHeight="1"/>
    <row r="1347" ht="15" customHeight="1"/>
    <row r="1348" ht="15" customHeight="1"/>
    <row r="1349" ht="15" customHeight="1"/>
    <row r="1350" ht="15" customHeight="1"/>
    <row r="1351" ht="15" customHeight="1"/>
    <row r="1352" ht="15" customHeight="1"/>
    <row r="1353" ht="15" customHeight="1"/>
    <row r="1354" ht="15" customHeight="1"/>
    <row r="1355" ht="15" customHeight="1"/>
    <row r="1356" ht="15" customHeight="1"/>
    <row r="1357" ht="15" customHeight="1"/>
    <row r="1358" ht="15" customHeight="1"/>
    <row r="1359" ht="15" customHeight="1"/>
    <row r="1360" ht="15" customHeight="1"/>
    <row r="1361" ht="15" customHeight="1"/>
    <row r="1362" ht="15" customHeight="1"/>
    <row r="1363" ht="15" customHeight="1"/>
    <row r="1364" ht="15" customHeight="1"/>
    <row r="1365" ht="15" customHeight="1"/>
    <row r="1366" ht="15" customHeight="1"/>
    <row r="1367" ht="15" customHeight="1"/>
    <row r="1368" ht="15" customHeight="1"/>
    <row r="1369" ht="15" customHeight="1"/>
    <row r="1370" ht="15" customHeight="1"/>
    <row r="1371" ht="15" customHeight="1"/>
    <row r="1372" ht="15" customHeight="1"/>
    <row r="1373" ht="15" customHeight="1"/>
    <row r="1374" ht="15" customHeight="1"/>
    <row r="1375" ht="15" customHeight="1"/>
    <row r="1376" ht="15" customHeight="1"/>
    <row r="1377" ht="15" customHeight="1"/>
    <row r="1378" ht="15" customHeight="1"/>
    <row r="1379" ht="15" customHeight="1"/>
    <row r="1380" ht="15" customHeight="1"/>
    <row r="1381" ht="15" customHeight="1"/>
    <row r="1382" ht="15" customHeight="1"/>
    <row r="1383" ht="15" customHeight="1"/>
    <row r="1384" ht="15" customHeight="1"/>
    <row r="1385" ht="15" customHeight="1"/>
    <row r="1386" ht="15" customHeight="1"/>
    <row r="1387" ht="15" customHeight="1"/>
    <row r="1388" ht="15" customHeight="1"/>
    <row r="1389" ht="15" customHeight="1"/>
    <row r="1390" ht="15" customHeight="1"/>
    <row r="1391" ht="15" customHeight="1"/>
    <row r="1392" ht="15" customHeight="1"/>
    <row r="1393" ht="15" customHeight="1"/>
    <row r="1394" ht="15" customHeight="1"/>
    <row r="1395" ht="15" customHeight="1"/>
    <row r="1396" ht="15" customHeight="1"/>
    <row r="1397" ht="15" customHeight="1"/>
    <row r="1398" ht="15" customHeight="1"/>
    <row r="1399" ht="15" customHeight="1"/>
    <row r="1400" ht="15" customHeight="1"/>
    <row r="1401" ht="15" customHeight="1"/>
    <row r="1402" ht="15" customHeight="1"/>
    <row r="1403" ht="15" customHeight="1"/>
    <row r="1404" ht="15" customHeight="1"/>
    <row r="1405" ht="15" customHeight="1"/>
    <row r="1406" ht="15" customHeight="1"/>
    <row r="1407" ht="15" customHeight="1"/>
    <row r="1408" ht="15" customHeight="1"/>
    <row r="1409" ht="15" customHeight="1"/>
    <row r="1410" ht="15" customHeight="1"/>
    <row r="1411" ht="15" customHeight="1"/>
    <row r="1412" ht="15" customHeight="1"/>
    <row r="1413" ht="15" customHeight="1"/>
    <row r="1414" ht="15" customHeight="1"/>
    <row r="1415" ht="15" customHeight="1"/>
    <row r="1416" ht="15" customHeight="1"/>
    <row r="1417" ht="15" customHeight="1"/>
    <row r="1418" ht="15" customHeight="1"/>
    <row r="1419" ht="15" customHeight="1"/>
    <row r="1420" ht="15" customHeight="1"/>
    <row r="1421" ht="15" customHeight="1"/>
    <row r="1422" ht="15" customHeight="1"/>
    <row r="1423" ht="15" customHeight="1"/>
    <row r="1424" ht="15" customHeight="1"/>
    <row r="1425" ht="15" customHeight="1"/>
    <row r="1426" ht="15" customHeight="1"/>
    <row r="1427" ht="15" customHeight="1"/>
    <row r="1428" ht="15" customHeight="1"/>
    <row r="1429" ht="15" customHeight="1"/>
    <row r="1430" ht="15" customHeight="1"/>
    <row r="1431" ht="15" customHeight="1"/>
    <row r="1432" ht="15" customHeight="1"/>
    <row r="1433" ht="15" customHeight="1"/>
    <row r="1434" ht="15" customHeight="1"/>
    <row r="1435" ht="15" customHeight="1"/>
    <row r="1436" ht="15" customHeight="1"/>
    <row r="1437" ht="15" customHeight="1"/>
    <row r="1438" ht="15" customHeight="1"/>
    <row r="1439" ht="15" customHeight="1"/>
    <row r="1440" ht="15" customHeight="1"/>
    <row r="1441" ht="15" customHeight="1"/>
    <row r="1442" ht="15" customHeight="1"/>
    <row r="1443" ht="15" customHeight="1"/>
    <row r="1444" ht="15" customHeight="1"/>
    <row r="1445" ht="15" customHeight="1"/>
    <row r="1446" ht="15" customHeight="1"/>
    <row r="1447" ht="15" customHeight="1"/>
    <row r="1448" ht="15" customHeight="1"/>
    <row r="1449" ht="15" customHeight="1"/>
    <row r="1450" ht="15" customHeight="1"/>
    <row r="1451" ht="15" customHeight="1"/>
    <row r="1452" ht="15" customHeight="1"/>
    <row r="1453" ht="15" customHeight="1"/>
    <row r="1454" ht="15" customHeight="1"/>
    <row r="1455" ht="15" customHeight="1"/>
    <row r="1456" ht="15" customHeight="1"/>
    <row r="1457" ht="15" customHeight="1"/>
    <row r="1458" ht="15" customHeight="1"/>
    <row r="1459" ht="15" customHeight="1"/>
    <row r="1460" ht="15" customHeight="1"/>
    <row r="1461" ht="15" customHeight="1"/>
    <row r="1462" ht="15" customHeight="1"/>
    <row r="1463" ht="15" customHeight="1"/>
    <row r="1464" ht="15" customHeight="1"/>
    <row r="1465" ht="15" customHeight="1"/>
    <row r="1466" ht="15" customHeight="1"/>
    <row r="1467" ht="15" customHeight="1"/>
    <row r="1468" ht="15" customHeight="1"/>
    <row r="1469" ht="15" customHeight="1"/>
    <row r="1470" ht="15" customHeight="1"/>
    <row r="1471" ht="15" customHeight="1"/>
    <row r="1472" ht="15" customHeight="1"/>
    <row r="1473" ht="15" customHeight="1"/>
    <row r="1474" ht="15" customHeight="1"/>
    <row r="1475" ht="15" customHeight="1"/>
    <row r="1476" ht="15" customHeight="1"/>
    <row r="1477" ht="15" customHeight="1"/>
    <row r="1478" ht="15" customHeight="1"/>
    <row r="1479" ht="15" customHeight="1"/>
    <row r="1480" ht="15" customHeight="1"/>
    <row r="1481" ht="15" customHeight="1"/>
    <row r="1482" ht="15" customHeight="1"/>
    <row r="1483" ht="15" customHeight="1"/>
    <row r="1484" ht="15" customHeight="1"/>
    <row r="1485" ht="15" customHeight="1"/>
    <row r="1486" ht="15" customHeight="1"/>
    <row r="1487" ht="15" customHeight="1"/>
    <row r="1488" ht="15" customHeight="1"/>
    <row r="1489" ht="15" customHeight="1"/>
    <row r="1490" ht="15" customHeight="1"/>
    <row r="1491" ht="15" customHeight="1"/>
    <row r="1492" ht="15" customHeight="1"/>
    <row r="1493" ht="15" customHeight="1"/>
    <row r="1494" ht="15" customHeight="1"/>
    <row r="1495" ht="15" customHeight="1"/>
    <row r="1496" ht="15" customHeight="1"/>
    <row r="1497" ht="15" customHeight="1"/>
    <row r="1498" ht="15" customHeight="1"/>
    <row r="1499" ht="15" customHeight="1"/>
    <row r="1500" ht="15" customHeight="1"/>
    <row r="1501" ht="15" customHeight="1"/>
    <row r="1502" ht="15" customHeight="1"/>
    <row r="1503" ht="15" customHeight="1"/>
    <row r="1504" ht="15" customHeight="1"/>
    <row r="1505" ht="15" customHeight="1"/>
    <row r="1506" ht="15" customHeight="1"/>
    <row r="1507" ht="15" customHeight="1"/>
    <row r="1508" ht="15" customHeight="1"/>
    <row r="1509" ht="15" customHeight="1"/>
    <row r="1510" ht="15" customHeight="1"/>
    <row r="1511" ht="15" customHeight="1"/>
    <row r="1512" ht="15" customHeight="1"/>
    <row r="1513" ht="15" customHeight="1"/>
    <row r="1514" ht="15" customHeight="1"/>
    <row r="1515" ht="15" customHeight="1"/>
    <row r="1516" ht="15" customHeight="1"/>
    <row r="1517" ht="15" customHeight="1"/>
    <row r="1518" ht="15" customHeight="1"/>
    <row r="1519" ht="15" customHeight="1"/>
    <row r="1520" ht="15" customHeight="1"/>
    <row r="1521" ht="15" customHeight="1"/>
    <row r="1522" ht="15" customHeight="1"/>
    <row r="1523" ht="15" customHeight="1"/>
    <row r="1524" ht="15" customHeight="1"/>
    <row r="1525" ht="15" customHeight="1"/>
    <row r="1526" ht="15" customHeight="1"/>
    <row r="1527" ht="15" customHeight="1"/>
    <row r="1528" ht="15" customHeight="1"/>
    <row r="1529" ht="15" customHeight="1"/>
    <row r="1530" ht="15" customHeight="1"/>
    <row r="1531" ht="15" customHeight="1"/>
    <row r="1532" ht="15" customHeight="1"/>
    <row r="1533" ht="15" customHeight="1"/>
    <row r="1534" ht="15" customHeight="1"/>
    <row r="1535" ht="15" customHeight="1"/>
    <row r="1536" ht="15" customHeight="1"/>
    <row r="1537" ht="15" customHeight="1"/>
    <row r="1538" ht="15" customHeight="1"/>
    <row r="1539" ht="15" customHeight="1"/>
    <row r="1540" ht="15" customHeight="1"/>
    <row r="1541" ht="15" customHeight="1"/>
    <row r="1542" ht="15" customHeight="1"/>
    <row r="1543" ht="15" customHeight="1"/>
    <row r="1544" ht="15" customHeight="1"/>
    <row r="1545" ht="15" customHeight="1"/>
    <row r="1546" ht="15" customHeight="1"/>
    <row r="1547" ht="15" customHeight="1"/>
    <row r="1548" ht="15" customHeight="1"/>
    <row r="1549" ht="15" customHeight="1"/>
    <row r="1550" ht="15" customHeight="1"/>
    <row r="1551" ht="15" customHeight="1"/>
    <row r="1552" ht="15" customHeight="1"/>
    <row r="1553" ht="15" customHeight="1"/>
    <row r="1554" ht="15" customHeight="1"/>
    <row r="1555" ht="15" customHeight="1"/>
    <row r="1556" ht="15" customHeight="1"/>
    <row r="1557" ht="15" customHeight="1"/>
    <row r="1558" ht="15" customHeight="1"/>
    <row r="1559" ht="15" customHeight="1"/>
    <row r="1560" ht="15" customHeight="1"/>
    <row r="1561" ht="15" customHeight="1"/>
    <row r="1562" ht="15" customHeight="1"/>
    <row r="1563" ht="15" customHeight="1"/>
    <row r="1564" ht="15" customHeight="1"/>
    <row r="1565" ht="15" customHeight="1"/>
    <row r="1566" ht="15" customHeight="1"/>
    <row r="1567" ht="15" customHeight="1"/>
    <row r="1568" ht="15" customHeight="1"/>
    <row r="1569" ht="15" customHeight="1"/>
    <row r="1570" ht="15" customHeight="1"/>
    <row r="1571" ht="15" customHeight="1"/>
    <row r="1572" ht="15" customHeight="1"/>
    <row r="1573" ht="15" customHeight="1"/>
    <row r="1574" ht="15" customHeight="1"/>
    <row r="1575" ht="15" customHeight="1"/>
    <row r="1576" ht="15" customHeight="1"/>
    <row r="1577" ht="15" customHeight="1"/>
    <row r="1578" ht="15" customHeight="1"/>
    <row r="1579" ht="15" customHeight="1"/>
    <row r="1580" ht="15" customHeight="1"/>
    <row r="1581" ht="15" customHeight="1"/>
    <row r="1582" ht="15" customHeight="1"/>
    <row r="1583" ht="15" customHeight="1"/>
    <row r="1584" ht="15" customHeight="1"/>
    <row r="1585" ht="15" customHeight="1"/>
    <row r="1586" ht="15" customHeight="1"/>
    <row r="1587" ht="15" customHeight="1"/>
    <row r="1588" ht="15" customHeight="1"/>
    <row r="1589" ht="15" customHeight="1"/>
    <row r="1590" ht="15" customHeight="1"/>
    <row r="1591" ht="15" customHeight="1"/>
    <row r="1592" ht="15" customHeight="1"/>
    <row r="1593" ht="15" customHeight="1"/>
    <row r="1594" ht="15" customHeight="1"/>
    <row r="1595" ht="15" customHeight="1"/>
    <row r="1596" ht="15" customHeight="1"/>
    <row r="1597" ht="15" customHeight="1"/>
    <row r="1598" ht="15" customHeight="1"/>
    <row r="1599" ht="15" customHeight="1"/>
    <row r="1600" ht="15" customHeight="1"/>
    <row r="1601" ht="15" customHeight="1"/>
    <row r="1602" ht="15" customHeight="1"/>
    <row r="1603" ht="15" customHeight="1"/>
    <row r="1604" ht="15" customHeight="1"/>
    <row r="1605" ht="15" customHeight="1"/>
    <row r="1606" ht="15" customHeight="1"/>
    <row r="1607" ht="15" customHeight="1"/>
    <row r="1608" ht="15" customHeight="1"/>
    <row r="1609" ht="15" customHeight="1"/>
    <row r="1610" ht="15" customHeight="1"/>
    <row r="1611" ht="15" customHeight="1"/>
    <row r="1612" ht="15" customHeight="1"/>
    <row r="1613" ht="15" customHeight="1"/>
    <row r="1614" ht="15" customHeight="1"/>
    <row r="1615" ht="15" customHeight="1"/>
    <row r="1616" ht="15" customHeight="1"/>
    <row r="1617" ht="15" customHeight="1"/>
    <row r="1618" ht="15" customHeight="1"/>
    <row r="1619" ht="15" customHeight="1"/>
    <row r="1620" ht="15" customHeight="1"/>
    <row r="1621" ht="15" customHeight="1"/>
    <row r="1622" ht="15" customHeight="1"/>
    <row r="1623" ht="15" customHeight="1"/>
    <row r="1624" ht="15" customHeight="1"/>
    <row r="1625" ht="15" customHeight="1"/>
    <row r="1626" ht="15" customHeight="1"/>
    <row r="1627" ht="15" customHeight="1"/>
    <row r="1628" ht="15" customHeight="1"/>
    <row r="1629" ht="15" customHeight="1"/>
    <row r="1630" ht="15" customHeight="1"/>
    <row r="1631" ht="15" customHeight="1"/>
    <row r="1632" ht="15" customHeight="1"/>
    <row r="1633" ht="15" customHeight="1"/>
    <row r="1634" ht="15" customHeight="1"/>
    <row r="1635" ht="15" customHeight="1"/>
    <row r="1636" ht="15" customHeight="1"/>
    <row r="1637" ht="15" customHeight="1"/>
    <row r="1638" ht="15" customHeight="1"/>
    <row r="1639" ht="15" customHeight="1"/>
    <row r="1640" ht="15" customHeight="1"/>
    <row r="1641" ht="15" customHeight="1"/>
    <row r="1642" ht="15" customHeight="1"/>
    <row r="1643" ht="15" customHeight="1"/>
    <row r="1644" ht="15" customHeight="1"/>
    <row r="1645" ht="15" customHeight="1"/>
    <row r="1646" ht="15" customHeight="1"/>
    <row r="1647" ht="15" customHeight="1"/>
    <row r="1648" ht="15" customHeight="1"/>
    <row r="1649" ht="15" customHeight="1"/>
    <row r="1650" ht="15" customHeight="1"/>
    <row r="1651" ht="15" customHeight="1"/>
    <row r="1652" ht="15" customHeight="1"/>
    <row r="1653" ht="15" customHeight="1"/>
    <row r="1654" ht="15" customHeight="1"/>
    <row r="1655" ht="15" customHeight="1"/>
    <row r="1656" ht="15" customHeight="1"/>
    <row r="1657" ht="15" customHeight="1"/>
    <row r="1658" ht="15" customHeight="1"/>
    <row r="1659" ht="15" customHeight="1"/>
    <row r="1660" ht="15" customHeight="1"/>
    <row r="1661" ht="15" customHeight="1"/>
    <row r="1662" ht="15" customHeight="1"/>
    <row r="1663" ht="15" customHeight="1"/>
    <row r="1664" ht="15" customHeight="1"/>
    <row r="1665" ht="15" customHeight="1"/>
    <row r="1666" ht="15" customHeight="1"/>
    <row r="1667" ht="15" customHeight="1"/>
    <row r="1668" ht="15" customHeight="1"/>
    <row r="1669" ht="15" customHeight="1"/>
    <row r="1670" ht="15" customHeight="1"/>
    <row r="1671" ht="15" customHeight="1"/>
    <row r="1672" ht="15" customHeight="1"/>
    <row r="1673" ht="15" customHeight="1"/>
    <row r="1674" ht="15" customHeight="1"/>
    <row r="1675" ht="15" customHeight="1"/>
    <row r="1676" ht="15" customHeight="1"/>
    <row r="1677" ht="15" customHeight="1"/>
    <row r="1678" ht="15" customHeight="1"/>
    <row r="1679" ht="15" customHeight="1"/>
    <row r="1680" ht="15" customHeight="1"/>
    <row r="1681" ht="15" customHeight="1"/>
    <row r="1682" ht="15" customHeight="1"/>
    <row r="1683" ht="15" customHeight="1"/>
    <row r="1684" ht="15" customHeight="1"/>
    <row r="1685" ht="15" customHeight="1"/>
    <row r="1686" ht="15" customHeight="1"/>
    <row r="1687" ht="15" customHeight="1"/>
    <row r="1688" ht="15" customHeight="1"/>
    <row r="1689" ht="15" customHeight="1"/>
    <row r="1690" ht="15" customHeight="1"/>
    <row r="1691" ht="15" customHeight="1"/>
    <row r="1692" ht="15" customHeight="1"/>
    <row r="1693" ht="15" customHeight="1"/>
    <row r="1694" ht="15" customHeight="1"/>
    <row r="1695" ht="15" customHeight="1"/>
    <row r="1696" ht="15" customHeight="1"/>
    <row r="1697" ht="15" customHeight="1"/>
    <row r="1698" ht="15" customHeight="1"/>
    <row r="1699" ht="15" customHeight="1"/>
    <row r="1700" ht="15" customHeight="1"/>
    <row r="1701" ht="15" customHeight="1"/>
    <row r="1702" ht="15" customHeight="1"/>
    <row r="1703" ht="15" customHeight="1"/>
    <row r="1704" ht="15" customHeight="1"/>
    <row r="1705" ht="15" customHeight="1"/>
    <row r="1706" ht="15" customHeight="1"/>
    <row r="1707" ht="15" customHeight="1"/>
    <row r="1708" ht="15" customHeight="1"/>
    <row r="1709" ht="15" customHeight="1"/>
    <row r="1710" ht="15" customHeight="1"/>
    <row r="1711" ht="15" customHeight="1"/>
    <row r="1712" ht="15" customHeight="1"/>
    <row r="1713" ht="15" customHeight="1"/>
    <row r="1714" ht="15" customHeight="1"/>
    <row r="1715" ht="15" customHeight="1"/>
    <row r="1716" ht="15" customHeight="1"/>
    <row r="1717" ht="15" customHeight="1"/>
    <row r="1718" ht="15" customHeight="1"/>
    <row r="1719" ht="15" customHeight="1"/>
    <row r="1720" ht="15" customHeight="1"/>
    <row r="1721" ht="15" customHeight="1"/>
    <row r="1722" ht="15" customHeight="1"/>
    <row r="1723" ht="15" customHeight="1"/>
    <row r="1724" ht="15" customHeight="1"/>
    <row r="1725" ht="15" customHeight="1"/>
    <row r="1726" ht="15" customHeight="1"/>
    <row r="1727" ht="15" customHeight="1"/>
    <row r="1728" ht="15" customHeight="1"/>
    <row r="1729" ht="15" customHeight="1"/>
    <row r="1730" ht="15" customHeight="1"/>
    <row r="1731" ht="15" customHeight="1"/>
    <row r="1732" ht="15" customHeight="1"/>
    <row r="1733" ht="15" customHeight="1"/>
    <row r="1734" ht="15" customHeight="1"/>
    <row r="1735" ht="15" customHeight="1"/>
    <row r="1736" ht="15" customHeight="1"/>
    <row r="1737" ht="15" customHeight="1"/>
    <row r="1738" ht="15" customHeight="1"/>
    <row r="1739" ht="15" customHeight="1"/>
    <row r="1740" ht="15" customHeight="1"/>
    <row r="1741" ht="15" customHeight="1"/>
    <row r="1742" ht="15" customHeight="1"/>
    <row r="1743" ht="15" customHeight="1"/>
    <row r="1744" ht="15" customHeight="1"/>
    <row r="1745" ht="15" customHeight="1"/>
    <row r="1746" ht="15" customHeight="1"/>
    <row r="1747" ht="15" customHeight="1"/>
    <row r="1748" ht="15" customHeight="1"/>
    <row r="1749" ht="15" customHeight="1"/>
    <row r="1750" ht="15" customHeight="1"/>
    <row r="1751" ht="15" customHeight="1"/>
    <row r="1752" ht="15" customHeight="1"/>
    <row r="1753" ht="15" customHeight="1"/>
    <row r="1754" ht="15" customHeight="1"/>
    <row r="1755" ht="15" customHeight="1"/>
    <row r="1756" ht="15" customHeight="1"/>
    <row r="1757" ht="15" customHeight="1"/>
    <row r="1758" ht="15" customHeight="1"/>
    <row r="1759" ht="15" customHeight="1"/>
    <row r="1760" ht="15" customHeight="1"/>
    <row r="1761" ht="15" customHeight="1"/>
    <row r="1762" ht="15" customHeight="1"/>
    <row r="1763" ht="15" customHeight="1"/>
    <row r="1764" ht="15" customHeight="1"/>
    <row r="1765" ht="15" customHeight="1"/>
    <row r="1766" ht="15" customHeight="1"/>
    <row r="1767" ht="15" customHeight="1"/>
    <row r="1768" ht="15" customHeight="1"/>
    <row r="1769" ht="15" customHeight="1"/>
    <row r="1770" ht="15" customHeight="1"/>
    <row r="1771" ht="15" customHeight="1"/>
    <row r="1772" ht="15" customHeight="1"/>
    <row r="1773" ht="15" customHeight="1"/>
    <row r="1774" ht="15" customHeight="1"/>
    <row r="1775" ht="15" customHeight="1"/>
    <row r="1776" ht="15" customHeight="1"/>
    <row r="1777" ht="15" customHeight="1"/>
    <row r="1778" ht="15" customHeight="1"/>
    <row r="1779" ht="15" customHeight="1"/>
    <row r="1780" ht="15" customHeight="1"/>
    <row r="1781" ht="15" customHeight="1"/>
    <row r="1782" ht="15" customHeight="1"/>
    <row r="1783" ht="15" customHeight="1"/>
    <row r="1784" ht="15" customHeight="1"/>
    <row r="1785" ht="15" customHeight="1"/>
    <row r="1786" ht="15" customHeight="1"/>
    <row r="1787" ht="15" customHeight="1"/>
    <row r="1788" ht="15" customHeight="1"/>
    <row r="1789" ht="15" customHeight="1"/>
    <row r="1790" ht="15" customHeight="1"/>
    <row r="1791" ht="15" customHeight="1"/>
    <row r="1792" ht="15" customHeight="1"/>
    <row r="1793" ht="15" customHeight="1"/>
    <row r="1794" ht="15" customHeight="1"/>
    <row r="1795" ht="15" customHeight="1"/>
    <row r="1796" ht="15" customHeight="1"/>
    <row r="1797" ht="15" customHeight="1"/>
    <row r="1798" ht="15" customHeight="1"/>
    <row r="1799" ht="15" customHeight="1"/>
    <row r="1800" ht="15" customHeight="1"/>
    <row r="1801" ht="15" customHeight="1"/>
    <row r="1802" ht="15" customHeight="1"/>
    <row r="1803" ht="15" customHeight="1"/>
    <row r="1804" ht="15" customHeight="1"/>
    <row r="1805" ht="15" customHeight="1"/>
    <row r="1806" ht="15" customHeight="1"/>
    <row r="1807" ht="15" customHeight="1"/>
    <row r="1808" ht="15" customHeight="1"/>
    <row r="1809" ht="15" customHeight="1"/>
    <row r="1810" ht="15" customHeight="1"/>
    <row r="1811" ht="15" customHeight="1"/>
    <row r="1812" ht="15" customHeight="1"/>
    <row r="1813" ht="15" customHeight="1"/>
    <row r="1814" ht="15" customHeight="1"/>
    <row r="1815" ht="15" customHeight="1"/>
    <row r="1816" ht="15" customHeight="1"/>
    <row r="1817" ht="15" customHeight="1"/>
    <row r="1818" ht="15" customHeight="1"/>
    <row r="1819" ht="15" customHeight="1"/>
    <row r="1820" ht="15" customHeight="1"/>
    <row r="1821" ht="15" customHeight="1"/>
    <row r="1822" ht="15" customHeight="1"/>
    <row r="1823" ht="15" customHeight="1"/>
    <row r="1824" ht="15" customHeight="1"/>
    <row r="1825" ht="15" customHeight="1"/>
    <row r="1826" ht="15" customHeight="1"/>
    <row r="1827" ht="15" customHeight="1"/>
    <row r="1828" ht="15" customHeight="1"/>
    <row r="1829" ht="15" customHeight="1"/>
    <row r="1830" ht="15" customHeight="1"/>
    <row r="1831" ht="15" customHeight="1"/>
    <row r="1832" ht="15" customHeight="1"/>
    <row r="1833" ht="15" customHeight="1"/>
    <row r="1834" ht="15" customHeight="1"/>
    <row r="1835" ht="15" customHeight="1"/>
    <row r="1836" ht="15" customHeight="1"/>
    <row r="1837" ht="15" customHeight="1"/>
    <row r="1838" ht="15" customHeight="1"/>
    <row r="1839" ht="15" customHeight="1"/>
    <row r="1840" ht="15" customHeight="1"/>
    <row r="1841" ht="15" customHeight="1"/>
    <row r="1842" ht="15" customHeight="1"/>
    <row r="1843" ht="15" customHeight="1"/>
    <row r="1844" ht="15" customHeight="1"/>
    <row r="1845" ht="15" customHeight="1"/>
    <row r="1846" ht="15" customHeight="1"/>
    <row r="1847" ht="15" customHeight="1"/>
    <row r="1848" ht="15" customHeight="1"/>
    <row r="1849" ht="15" customHeight="1"/>
    <row r="1850" ht="15" customHeight="1"/>
    <row r="1851" ht="15" customHeight="1"/>
    <row r="1852" ht="15" customHeight="1"/>
    <row r="1853" ht="15" customHeight="1"/>
    <row r="1854" ht="15" customHeight="1"/>
    <row r="1855" ht="15" customHeight="1"/>
    <row r="1856" ht="15" customHeight="1"/>
    <row r="1857" ht="15" customHeight="1"/>
    <row r="1858" ht="15" customHeight="1"/>
    <row r="1859" ht="15" customHeight="1"/>
    <row r="1860" ht="15" customHeight="1"/>
    <row r="1861" ht="15" customHeight="1"/>
    <row r="1862" ht="15" customHeight="1"/>
    <row r="1863" ht="15" customHeight="1"/>
    <row r="1864" ht="15" customHeight="1"/>
    <row r="1865" ht="15" customHeight="1"/>
    <row r="1866" ht="15" customHeight="1"/>
    <row r="1867" ht="15" customHeight="1"/>
    <row r="1868" ht="15" customHeight="1"/>
    <row r="1869" ht="15" customHeight="1"/>
    <row r="1870" ht="15" customHeight="1"/>
    <row r="1871" ht="15" customHeight="1"/>
    <row r="1872" ht="15" customHeight="1"/>
    <row r="1873" ht="15" customHeight="1"/>
    <row r="1874" ht="15" customHeight="1"/>
    <row r="1875" ht="15" customHeight="1"/>
    <row r="1876" ht="15" customHeight="1"/>
    <row r="1877" ht="15" customHeight="1"/>
    <row r="1878" ht="15" customHeight="1"/>
    <row r="1879" ht="15" customHeight="1"/>
    <row r="1880" ht="15" customHeight="1"/>
    <row r="1881" ht="15" customHeight="1"/>
    <row r="1882" ht="15" customHeight="1"/>
    <row r="1883" ht="15" customHeight="1"/>
    <row r="1884" ht="15" customHeight="1"/>
    <row r="1885" ht="15" customHeight="1"/>
    <row r="1886" ht="15" customHeight="1"/>
    <row r="1887" ht="15" customHeight="1"/>
    <row r="1888" ht="15" customHeight="1"/>
    <row r="1889" ht="15" customHeight="1"/>
    <row r="1890" ht="15" customHeight="1"/>
    <row r="1891" ht="15" customHeight="1"/>
    <row r="1892" ht="15" customHeight="1"/>
    <row r="1893" ht="15" customHeight="1"/>
    <row r="1894" ht="15" customHeight="1"/>
    <row r="1895" ht="15" customHeight="1"/>
    <row r="1896" ht="15" customHeight="1"/>
    <row r="1897" ht="15" customHeight="1"/>
    <row r="1898" ht="15" customHeight="1"/>
    <row r="1899" ht="15" customHeight="1"/>
    <row r="1900" ht="15" customHeight="1"/>
    <row r="1901" ht="15" customHeight="1"/>
    <row r="1902" ht="15" customHeight="1"/>
    <row r="1903" ht="15" customHeight="1"/>
    <row r="1904" ht="15" customHeight="1"/>
    <row r="1905" ht="15" customHeight="1"/>
    <row r="1906" ht="15" customHeight="1"/>
    <row r="1907" ht="15" customHeight="1"/>
    <row r="1908" ht="15" customHeight="1"/>
    <row r="1909" ht="15" customHeight="1"/>
    <row r="1910" ht="15" customHeight="1"/>
    <row r="1911" ht="15" customHeight="1"/>
    <row r="1912" ht="15" customHeight="1"/>
    <row r="1913" ht="15" customHeight="1"/>
    <row r="1914" ht="15" customHeight="1"/>
    <row r="1915" ht="15" customHeight="1"/>
    <row r="1916" ht="15" customHeight="1"/>
    <row r="1917" ht="15" customHeight="1"/>
    <row r="1918" ht="15" customHeight="1"/>
    <row r="1919" ht="15" customHeight="1"/>
    <row r="1920" ht="15" customHeight="1"/>
    <row r="1921" ht="15" customHeight="1"/>
    <row r="1922" ht="15" customHeight="1"/>
    <row r="1923" ht="15" customHeight="1"/>
    <row r="1924" ht="15" customHeight="1"/>
    <row r="1925" ht="15" customHeight="1"/>
    <row r="1926" ht="15" customHeight="1"/>
    <row r="1927" ht="15" customHeight="1"/>
    <row r="1928" ht="15" customHeight="1"/>
    <row r="1929" ht="15" customHeight="1"/>
    <row r="1930" ht="15" customHeight="1"/>
    <row r="1931" ht="15" customHeight="1"/>
    <row r="1932" ht="15" customHeight="1"/>
    <row r="1933" ht="15" customHeight="1"/>
    <row r="1934" ht="15" customHeight="1"/>
    <row r="1935" ht="15" customHeight="1"/>
    <row r="1936" ht="15" customHeight="1"/>
    <row r="1937" ht="15" customHeight="1"/>
    <row r="1938" ht="15" customHeight="1"/>
    <row r="1939" ht="15" customHeight="1"/>
    <row r="1940" ht="15" customHeight="1"/>
    <row r="1941" ht="15" customHeight="1"/>
    <row r="1942" ht="15" customHeight="1"/>
    <row r="1943" ht="15" customHeight="1"/>
    <row r="1944" ht="15" customHeight="1"/>
    <row r="1945" ht="15" customHeight="1"/>
    <row r="1946" ht="15" customHeight="1"/>
    <row r="1947" ht="15" customHeight="1"/>
    <row r="1948" ht="15" customHeight="1"/>
    <row r="1949" ht="15" customHeight="1"/>
    <row r="1950" ht="15" customHeight="1"/>
    <row r="1951" ht="15" customHeight="1"/>
    <row r="1952" ht="15" customHeight="1"/>
    <row r="1953" ht="15" customHeight="1"/>
    <row r="1954" ht="15" customHeight="1"/>
    <row r="1955" ht="15" customHeight="1"/>
    <row r="1956" ht="15" customHeight="1"/>
    <row r="1957" ht="15" customHeight="1"/>
    <row r="1958" ht="15" customHeight="1"/>
    <row r="1959" ht="15" customHeight="1"/>
    <row r="1960" ht="15" customHeight="1"/>
    <row r="1961" ht="15" customHeight="1"/>
    <row r="1962" ht="15" customHeight="1"/>
    <row r="1963" ht="15" customHeight="1"/>
    <row r="1964" ht="15" customHeight="1"/>
    <row r="1965" ht="15" customHeight="1"/>
    <row r="1966" ht="15" customHeight="1"/>
    <row r="1967" ht="15" customHeight="1"/>
    <row r="1968" ht="15" customHeight="1"/>
    <row r="1969" ht="15" customHeight="1"/>
    <row r="1970" ht="15" customHeight="1"/>
    <row r="1971" ht="15" customHeight="1"/>
    <row r="1972" ht="15" customHeight="1"/>
    <row r="1973" ht="15" customHeight="1"/>
    <row r="1974" ht="15" customHeight="1"/>
    <row r="1975" ht="15" customHeight="1"/>
    <row r="1976" ht="15" customHeight="1"/>
    <row r="1977" ht="15" customHeight="1"/>
    <row r="1978" ht="15" customHeight="1"/>
    <row r="1979" ht="15" customHeight="1"/>
    <row r="1980" ht="15" customHeight="1"/>
    <row r="1981" ht="15" customHeight="1"/>
    <row r="1982" ht="15" customHeight="1"/>
    <row r="1983" ht="15" customHeight="1"/>
    <row r="1984" ht="15" customHeight="1"/>
    <row r="1985" ht="15" customHeight="1"/>
    <row r="1986" ht="15" customHeight="1"/>
    <row r="1987" ht="15" customHeight="1"/>
    <row r="1988" ht="15" customHeight="1"/>
    <row r="1989" ht="15" customHeight="1"/>
    <row r="1990" ht="15" customHeight="1"/>
    <row r="1991" ht="15" customHeight="1"/>
    <row r="1992" ht="15" customHeight="1"/>
    <row r="1993" ht="15" customHeight="1"/>
    <row r="1994" ht="15" customHeight="1"/>
    <row r="1995" ht="15" customHeight="1"/>
    <row r="1996" ht="15" customHeight="1"/>
    <row r="1997" ht="15" customHeight="1"/>
    <row r="1998" ht="15" customHeight="1"/>
    <row r="1999" ht="15" customHeight="1"/>
    <row r="2000" ht="15" customHeight="1"/>
    <row r="2001" ht="15" customHeight="1"/>
    <row r="2002" ht="15" customHeight="1"/>
    <row r="2003" ht="15" customHeight="1"/>
    <row r="2004" ht="15" customHeight="1"/>
    <row r="2005" ht="15" customHeight="1"/>
    <row r="2006" ht="15" customHeight="1"/>
    <row r="2007" ht="15" customHeight="1"/>
    <row r="2008" ht="15" customHeight="1"/>
    <row r="2009" ht="15" customHeight="1"/>
    <row r="2010" ht="15" customHeight="1"/>
    <row r="2011" ht="15" customHeight="1"/>
    <row r="2012" ht="15" customHeight="1"/>
    <row r="2013" ht="15" customHeight="1"/>
    <row r="2014" ht="15" customHeight="1"/>
    <row r="2015" ht="15" customHeight="1"/>
    <row r="2016" ht="15" customHeight="1"/>
    <row r="2017" ht="15" customHeight="1"/>
    <row r="2018" ht="15" customHeight="1"/>
    <row r="2019" ht="15" customHeight="1"/>
    <row r="2020" ht="15" customHeight="1"/>
    <row r="2021" ht="15" customHeight="1"/>
    <row r="2022" ht="15" customHeight="1"/>
    <row r="2023" ht="15" customHeight="1"/>
    <row r="2024" ht="15" customHeight="1"/>
    <row r="2025" ht="15" customHeight="1"/>
    <row r="2026" ht="15" customHeight="1"/>
    <row r="2027" ht="15" customHeight="1"/>
    <row r="2028" ht="15" customHeight="1"/>
    <row r="2029" ht="15" customHeight="1"/>
    <row r="2030" ht="15" customHeight="1"/>
    <row r="2031" ht="15" customHeight="1"/>
    <row r="2032" ht="15" customHeight="1"/>
    <row r="2033" ht="15" customHeight="1"/>
    <row r="2034" ht="15" customHeight="1"/>
    <row r="2035" ht="15" customHeight="1"/>
    <row r="2036" ht="15" customHeight="1"/>
    <row r="2037" ht="15" customHeight="1"/>
    <row r="2038" ht="15" customHeight="1"/>
    <row r="2039" ht="15" customHeight="1"/>
    <row r="2040" ht="15" customHeight="1"/>
    <row r="2041" ht="15" customHeight="1"/>
    <row r="2042" ht="15" customHeight="1"/>
    <row r="2043" ht="15" customHeight="1"/>
    <row r="2044" ht="15" customHeight="1"/>
    <row r="2045" ht="15" customHeight="1"/>
    <row r="2046" ht="15" customHeight="1"/>
    <row r="2047" ht="15" customHeight="1"/>
    <row r="2048" ht="15" customHeight="1"/>
    <row r="2049" ht="15" customHeight="1"/>
    <row r="2050" ht="15" customHeight="1"/>
    <row r="2051" ht="15" customHeight="1"/>
    <row r="2052" ht="15" customHeight="1"/>
    <row r="2053" ht="15" customHeight="1"/>
    <row r="2054" ht="15" customHeight="1"/>
    <row r="2055" ht="15" customHeight="1"/>
    <row r="2056" ht="15" customHeight="1"/>
    <row r="2057" ht="15" customHeight="1"/>
    <row r="2058" ht="15" customHeight="1"/>
    <row r="2059" ht="15" customHeight="1"/>
    <row r="2060" ht="15" customHeight="1"/>
    <row r="2061" ht="15" customHeight="1"/>
    <row r="2062" ht="15" customHeight="1"/>
    <row r="2063" ht="15" customHeight="1"/>
    <row r="2064" ht="15" customHeight="1"/>
    <row r="2065" ht="15" customHeight="1"/>
    <row r="2066" ht="15" customHeight="1"/>
    <row r="2067" ht="15" customHeight="1"/>
    <row r="2068" ht="15" customHeight="1"/>
    <row r="2069" ht="15" customHeight="1"/>
    <row r="2070" ht="15" customHeight="1"/>
    <row r="2071" ht="15" customHeight="1"/>
    <row r="2072" ht="15" customHeight="1"/>
    <row r="2073" ht="15" customHeight="1"/>
    <row r="2074" ht="15" customHeight="1"/>
    <row r="2075" ht="15" customHeight="1"/>
    <row r="2076" ht="15" customHeight="1"/>
    <row r="2077" ht="15" customHeight="1"/>
    <row r="2078" ht="15" customHeight="1"/>
    <row r="2079" ht="15" customHeight="1"/>
    <row r="2080" ht="15" customHeight="1"/>
    <row r="2081" ht="15" customHeight="1"/>
    <row r="2082" ht="15" customHeight="1"/>
    <row r="2083" ht="15" customHeight="1"/>
    <row r="2084" ht="15" customHeight="1"/>
    <row r="2085" ht="15" customHeight="1"/>
    <row r="2086" ht="15" customHeight="1"/>
    <row r="2087" ht="15" customHeight="1"/>
    <row r="2088" ht="15" customHeight="1"/>
    <row r="2089" ht="15" customHeight="1"/>
    <row r="2090" ht="15" customHeight="1"/>
    <row r="2091" ht="15" customHeight="1"/>
    <row r="2092" ht="15" customHeight="1"/>
    <row r="2093" ht="15" customHeight="1"/>
    <row r="2094" ht="15" customHeight="1"/>
    <row r="2095" ht="15" customHeight="1"/>
    <row r="2096" ht="15" customHeight="1"/>
    <row r="2097" ht="15" customHeight="1"/>
    <row r="2098" ht="15" customHeight="1"/>
    <row r="2099" ht="15" customHeight="1"/>
    <row r="2100" ht="15" customHeight="1"/>
    <row r="2101" ht="15" customHeight="1"/>
    <row r="2102" ht="15" customHeight="1"/>
    <row r="2103" ht="15" customHeight="1"/>
    <row r="2104" ht="15" customHeight="1"/>
    <row r="2105" ht="15" customHeight="1"/>
    <row r="2106" ht="15" customHeight="1"/>
    <row r="2107" ht="15" customHeight="1"/>
    <row r="2108" ht="15" customHeight="1"/>
    <row r="2109" ht="15" customHeight="1"/>
    <row r="2110" ht="15" customHeight="1"/>
    <row r="2111" ht="15" customHeight="1"/>
    <row r="2112" ht="15" customHeight="1"/>
    <row r="2113" ht="15" customHeight="1"/>
    <row r="2114" ht="15" customHeight="1"/>
    <row r="2115" ht="15" customHeight="1"/>
    <row r="2116" ht="15" customHeight="1"/>
    <row r="2117" ht="15" customHeight="1"/>
    <row r="2118" ht="15" customHeight="1"/>
    <row r="2119" ht="15" customHeight="1"/>
    <row r="2120" ht="15" customHeight="1"/>
    <row r="2121" ht="15" customHeight="1"/>
    <row r="2122" ht="15" customHeight="1"/>
    <row r="2123" ht="15" customHeight="1"/>
    <row r="2124" ht="15" customHeight="1"/>
    <row r="2125" ht="15" customHeight="1"/>
    <row r="2126" ht="15" customHeight="1"/>
    <row r="2127" ht="15" customHeight="1"/>
    <row r="2128" ht="15" customHeight="1"/>
    <row r="2129" ht="15" customHeight="1"/>
    <row r="2130" ht="15" customHeight="1"/>
    <row r="2131" ht="15" customHeight="1"/>
    <row r="2132" ht="15" customHeight="1"/>
    <row r="2133" ht="15" customHeight="1"/>
    <row r="2134" ht="15" customHeight="1"/>
    <row r="2135" ht="15" customHeight="1"/>
    <row r="2136" ht="15" customHeight="1"/>
    <row r="2137" ht="15" customHeight="1"/>
    <row r="2138" ht="15" customHeight="1"/>
    <row r="2139" ht="15" customHeight="1"/>
    <row r="2140" ht="15" customHeight="1"/>
    <row r="2141" ht="15" customHeight="1"/>
    <row r="2142" ht="15" customHeight="1"/>
    <row r="2143" ht="15" customHeight="1"/>
    <row r="2144" ht="15" customHeight="1"/>
    <row r="2145" ht="15" customHeight="1"/>
    <row r="2146" ht="15" customHeight="1"/>
    <row r="2147" ht="15" customHeight="1"/>
    <row r="2148" ht="15" customHeight="1"/>
    <row r="2149" ht="15" customHeight="1"/>
    <row r="2150" ht="15" customHeight="1"/>
    <row r="2151" ht="15" customHeight="1"/>
    <row r="2152" ht="15" customHeight="1"/>
    <row r="2153" ht="15" customHeight="1"/>
    <row r="2154" ht="15" customHeight="1"/>
    <row r="2155" ht="15" customHeight="1"/>
    <row r="2156" ht="15" customHeight="1"/>
    <row r="2157" ht="15" customHeight="1"/>
    <row r="2158" ht="15" customHeight="1"/>
    <row r="2159" ht="15" customHeight="1"/>
    <row r="2160" ht="15" customHeight="1"/>
    <row r="2161" ht="15" customHeight="1"/>
    <row r="2162" ht="15" customHeight="1"/>
    <row r="2163" ht="15" customHeight="1"/>
    <row r="2164" ht="15" customHeight="1"/>
    <row r="2165" ht="15" customHeight="1"/>
    <row r="2166" ht="15" customHeight="1"/>
    <row r="2167" ht="15" customHeight="1"/>
    <row r="2168" ht="15" customHeight="1"/>
    <row r="2169" ht="15" customHeight="1"/>
    <row r="2170" ht="15" customHeight="1"/>
    <row r="2171" ht="15" customHeight="1"/>
    <row r="2172" ht="15" customHeight="1"/>
    <row r="2173" ht="15" customHeight="1"/>
    <row r="2174" ht="15" customHeight="1"/>
    <row r="2175" ht="15" customHeight="1"/>
    <row r="2176" ht="15" customHeight="1"/>
    <row r="2177" ht="15" customHeight="1"/>
    <row r="2178" ht="15" customHeight="1"/>
    <row r="2179" ht="15" customHeight="1"/>
    <row r="2180" ht="15" customHeight="1"/>
    <row r="2181" ht="15" customHeight="1"/>
    <row r="2182" ht="15" customHeight="1"/>
    <row r="2183" ht="15" customHeight="1"/>
    <row r="2184" ht="15" customHeight="1"/>
    <row r="2185" ht="15" customHeight="1"/>
    <row r="2186" ht="15" customHeight="1"/>
    <row r="2187" ht="15" customHeight="1"/>
    <row r="2188" ht="15" customHeight="1"/>
    <row r="2189" ht="15" customHeight="1"/>
    <row r="2190" ht="15" customHeight="1"/>
    <row r="2191" ht="15" customHeight="1"/>
    <row r="2192" ht="15" customHeight="1"/>
    <row r="2193" ht="15" customHeight="1"/>
    <row r="2194" ht="15" customHeight="1"/>
    <row r="2195" ht="15" customHeight="1"/>
    <row r="2196" ht="15" customHeight="1"/>
    <row r="2197" ht="15" customHeight="1"/>
    <row r="2198" ht="15" customHeight="1"/>
    <row r="2199" ht="15" customHeight="1"/>
    <row r="2200" ht="15" customHeight="1"/>
    <row r="2201" ht="15" customHeight="1"/>
    <row r="2202" ht="15" customHeight="1"/>
    <row r="2203" ht="15" customHeight="1"/>
    <row r="2204" ht="15" customHeight="1"/>
    <row r="2205" ht="15" customHeight="1"/>
    <row r="2206" ht="15" customHeight="1"/>
    <row r="2207" ht="15" customHeight="1"/>
    <row r="2208" ht="15" customHeight="1"/>
    <row r="2209" ht="15" customHeight="1"/>
    <row r="2210" ht="15" customHeight="1"/>
    <row r="2211" ht="15" customHeight="1"/>
    <row r="2212" ht="15" customHeight="1"/>
    <row r="2213" ht="15" customHeight="1"/>
    <row r="2214" ht="15" customHeight="1"/>
    <row r="2215" ht="15" customHeight="1"/>
    <row r="2216" ht="15" customHeight="1"/>
    <row r="2217" ht="15" customHeight="1"/>
    <row r="2218" ht="15" customHeight="1"/>
    <row r="2219" ht="15" customHeight="1"/>
    <row r="2220" ht="15" customHeight="1"/>
    <row r="2221" ht="15" customHeight="1"/>
    <row r="2222" ht="15" customHeight="1"/>
    <row r="2223" ht="15" customHeight="1"/>
    <row r="2224" ht="15" customHeight="1"/>
    <row r="2225" ht="15" customHeight="1"/>
    <row r="2226" ht="15" customHeight="1"/>
    <row r="2227" ht="15" customHeight="1"/>
    <row r="2228" ht="15" customHeight="1"/>
    <row r="2229" ht="15" customHeight="1"/>
    <row r="2230" ht="15" customHeight="1"/>
    <row r="2231" ht="15" customHeight="1"/>
    <row r="2232" ht="15" customHeight="1"/>
    <row r="2233" ht="15" customHeight="1"/>
    <row r="2234" ht="15" customHeight="1"/>
    <row r="2235" ht="15" customHeight="1"/>
    <row r="2236" ht="15" customHeight="1"/>
    <row r="2237" ht="15" customHeight="1"/>
    <row r="2238" ht="15" customHeight="1"/>
    <row r="2239" ht="15" customHeight="1"/>
    <row r="2240" ht="15" customHeight="1"/>
    <row r="2241" ht="15" customHeight="1"/>
    <row r="2242" ht="15" customHeight="1"/>
    <row r="2243" ht="15" customHeight="1"/>
    <row r="2244" ht="15" customHeight="1"/>
    <row r="2245" ht="15" customHeight="1"/>
    <row r="2246" ht="15" customHeight="1"/>
    <row r="2247" ht="15" customHeight="1"/>
    <row r="2248" ht="15" customHeight="1"/>
    <row r="2249" ht="15" customHeight="1"/>
    <row r="2250" ht="15" customHeight="1"/>
    <row r="2251" ht="15" customHeight="1"/>
    <row r="2252" ht="15" customHeight="1"/>
    <row r="2253" ht="15" customHeight="1"/>
    <row r="2254" ht="15" customHeight="1"/>
    <row r="2255" ht="15" customHeight="1"/>
    <row r="2256" ht="15" customHeight="1"/>
    <row r="2257" ht="15" customHeight="1"/>
    <row r="2258" ht="15" customHeight="1"/>
    <row r="2259" ht="15" customHeight="1"/>
    <row r="2260" ht="15" customHeight="1"/>
    <row r="2261" ht="15" customHeight="1"/>
    <row r="2262" ht="15" customHeight="1"/>
    <row r="2263" ht="15" customHeight="1"/>
    <row r="2264" ht="15" customHeight="1"/>
    <row r="2265" ht="15" customHeight="1"/>
    <row r="2266" ht="15" customHeight="1"/>
    <row r="2267" ht="15" customHeight="1"/>
    <row r="2268" ht="15" customHeight="1"/>
    <row r="2269" ht="15" customHeight="1"/>
    <row r="2270" ht="15" customHeight="1"/>
    <row r="2271" ht="15" customHeight="1"/>
    <row r="2272" ht="15" customHeight="1"/>
    <row r="2273" ht="15" customHeight="1"/>
    <row r="2274" ht="15" customHeight="1"/>
    <row r="2275" ht="15" customHeight="1"/>
    <row r="2276" ht="15" customHeight="1"/>
    <row r="2277" ht="15" customHeight="1"/>
    <row r="2278" ht="15" customHeight="1"/>
    <row r="2279" ht="15" customHeight="1"/>
    <row r="2280" ht="15" customHeight="1"/>
    <row r="2281" ht="15" customHeight="1"/>
    <row r="2282" ht="15" customHeight="1"/>
    <row r="2283" ht="15" customHeight="1"/>
    <row r="2284" ht="15" customHeight="1"/>
    <row r="2285" ht="15" customHeight="1"/>
    <row r="2286" ht="15" customHeight="1"/>
    <row r="2287" ht="15" customHeight="1"/>
    <row r="2288" ht="15" customHeight="1"/>
    <row r="2289" ht="15" customHeight="1"/>
    <row r="2290" ht="15" customHeight="1"/>
    <row r="2291" ht="15" customHeight="1"/>
    <row r="2292" ht="15" customHeight="1"/>
    <row r="2293" ht="15" customHeight="1"/>
    <row r="2294" ht="15" customHeight="1"/>
    <row r="2295" ht="15" customHeight="1"/>
    <row r="2296" ht="15" customHeight="1"/>
    <row r="2297" ht="15" customHeight="1"/>
    <row r="2298" ht="15" customHeight="1"/>
    <row r="2299" ht="15" customHeight="1"/>
    <row r="2300" ht="15" customHeight="1"/>
    <row r="2301" ht="15" customHeight="1"/>
    <row r="2302" ht="15" customHeight="1"/>
    <row r="2303" ht="15" customHeight="1"/>
    <row r="2304" ht="15" customHeight="1"/>
    <row r="2305" ht="15" customHeight="1"/>
    <row r="2306" ht="15" customHeight="1"/>
    <row r="2307" ht="15" customHeight="1"/>
    <row r="2308" ht="15" customHeight="1"/>
    <row r="2309" ht="15" customHeight="1"/>
    <row r="2310" ht="15" customHeight="1"/>
    <row r="2311" ht="15" customHeight="1"/>
    <row r="2312" ht="15" customHeight="1"/>
    <row r="2313" ht="15" customHeight="1"/>
    <row r="2314" ht="15" customHeight="1"/>
    <row r="2315" ht="15" customHeight="1"/>
    <row r="2316" ht="15" customHeight="1"/>
    <row r="2317" ht="15" customHeight="1"/>
    <row r="2318" ht="15" customHeight="1"/>
    <row r="2319" ht="15" customHeight="1"/>
    <row r="2320" ht="15" customHeight="1"/>
    <row r="2321" ht="15" customHeight="1"/>
    <row r="2322" ht="15" customHeight="1"/>
    <row r="2323" ht="15" customHeight="1"/>
    <row r="2324" ht="15" customHeight="1"/>
    <row r="2325" ht="15" customHeight="1"/>
    <row r="2326" ht="15" customHeight="1"/>
    <row r="2327" ht="15" customHeight="1"/>
    <row r="2328" ht="15" customHeight="1"/>
    <row r="2329" ht="15" customHeight="1"/>
    <row r="2330" ht="15" customHeight="1"/>
    <row r="2331" ht="15" customHeight="1"/>
    <row r="2332" ht="15" customHeight="1"/>
    <row r="2333" ht="15" customHeight="1"/>
    <row r="2334" ht="15" customHeight="1"/>
    <row r="2335" ht="15" customHeight="1"/>
    <row r="2336" ht="15" customHeight="1"/>
    <row r="2337" ht="15" customHeight="1"/>
    <row r="2338" ht="15" customHeight="1"/>
    <row r="2339" ht="15" customHeight="1"/>
    <row r="2340" ht="15" customHeight="1"/>
    <row r="2341" ht="15" customHeight="1"/>
    <row r="2342" ht="15" customHeight="1"/>
    <row r="2343" ht="15" customHeight="1"/>
    <row r="2344" ht="15" customHeight="1"/>
    <row r="2345" ht="15" customHeight="1"/>
    <row r="2346" ht="15" customHeight="1"/>
    <row r="2347" ht="15" customHeight="1"/>
    <row r="2348" ht="15" customHeight="1"/>
    <row r="2349" ht="15" customHeight="1"/>
    <row r="2350" ht="15" customHeight="1"/>
    <row r="2351" ht="15" customHeight="1"/>
    <row r="2352" ht="15" customHeight="1"/>
    <row r="2353" ht="15" customHeight="1"/>
    <row r="2354" ht="15" customHeight="1"/>
    <row r="2355" ht="15" customHeight="1"/>
    <row r="2356" ht="15" customHeight="1"/>
    <row r="2357" ht="15" customHeight="1"/>
    <row r="2358" ht="15" customHeight="1"/>
    <row r="2359" ht="15" customHeight="1"/>
    <row r="2360" ht="15" customHeight="1"/>
    <row r="2361" ht="15" customHeight="1"/>
    <row r="2362" ht="15" customHeight="1"/>
    <row r="2363" ht="15" customHeight="1"/>
    <row r="2364" ht="15" customHeight="1"/>
    <row r="2365" ht="15" customHeight="1"/>
    <row r="2366" ht="15" customHeight="1"/>
    <row r="2367" ht="15" customHeight="1"/>
    <row r="2368" ht="15" customHeight="1"/>
    <row r="2369" ht="15" customHeight="1"/>
    <row r="2370" ht="15" customHeight="1"/>
    <row r="2371" ht="15" customHeight="1"/>
    <row r="2372" ht="15" customHeight="1"/>
    <row r="2373" ht="15" customHeight="1"/>
    <row r="2374" ht="15" customHeight="1"/>
    <row r="2375" ht="15" customHeight="1"/>
    <row r="2376" ht="15" customHeight="1"/>
    <row r="2377" ht="15" customHeight="1"/>
    <row r="2378" ht="15" customHeight="1"/>
    <row r="2379" ht="15" customHeight="1"/>
    <row r="2380" ht="15" customHeight="1"/>
    <row r="2381" ht="15" customHeight="1"/>
    <row r="2382" ht="15" customHeight="1"/>
    <row r="2383" ht="15" customHeight="1"/>
    <row r="2384" ht="15" customHeight="1"/>
    <row r="2385" ht="15" customHeight="1"/>
    <row r="2386" ht="15" customHeight="1"/>
    <row r="2387" ht="15" customHeight="1"/>
    <row r="2388" ht="15" customHeight="1"/>
    <row r="2389" ht="15" customHeight="1"/>
    <row r="2390" ht="15" customHeight="1"/>
    <row r="2391" ht="15" customHeight="1"/>
    <row r="2392" ht="15" customHeight="1"/>
    <row r="2393" ht="15" customHeight="1"/>
    <row r="2394" ht="15" customHeight="1"/>
    <row r="2395" ht="15" customHeight="1"/>
    <row r="2396" ht="15" customHeight="1"/>
    <row r="2397" ht="15" customHeight="1"/>
    <row r="2398" ht="15" customHeight="1"/>
    <row r="2399" ht="15" customHeight="1"/>
    <row r="2400" ht="15" customHeight="1"/>
    <row r="2401" ht="15" customHeight="1"/>
    <row r="2402" ht="15" customHeight="1"/>
    <row r="2403" ht="15" customHeight="1"/>
    <row r="2404" ht="15" customHeight="1"/>
    <row r="2405" ht="15" customHeight="1"/>
    <row r="2406" ht="15" customHeight="1"/>
    <row r="2407" ht="15" customHeight="1"/>
    <row r="2408" ht="15" customHeight="1"/>
    <row r="2409" ht="15" customHeight="1"/>
    <row r="2410" ht="15" customHeight="1"/>
    <row r="2411" ht="15" customHeight="1"/>
    <row r="2412" ht="7.5" customHeight="1"/>
  </sheetData>
  <sortState ref="B5:I2410">
    <sortCondition ref="D5:D2410"/>
    <sortCondition ref="B5:B2410"/>
  </sortState>
  <phoneticPr fontId="1"/>
  <pageMargins left="0.43307086614173229" right="0.19685039370078741" top="0.31496062992125984" bottom="0.43307086614173229" header="0.31496062992125984" footer="0.23622047244094491"/>
  <pageSetup paperSize="9" orientation="portrait" horizontalDpi="300" verticalDpi="300" r:id="rId1"/>
  <headerFooter>
    <oddFooter>&amp;P ページ</oddFooter>
  </headerFooter>
  <legacyDrawing r:id="rId2"/>
</worksheet>
</file>

<file path=xl/worksheets/sheet13.xml><?xml version="1.0" encoding="utf-8"?>
<worksheet xmlns="http://schemas.openxmlformats.org/spreadsheetml/2006/main" xmlns:r="http://schemas.openxmlformats.org/officeDocument/2006/relationships">
  <sheetPr codeName="Sheet24"/>
  <dimension ref="K100"/>
  <sheetViews>
    <sheetView workbookViewId="0"/>
  </sheetViews>
  <sheetFormatPr defaultRowHeight="13.5"/>
  <cols>
    <col min="6" max="6" width="31.5" customWidth="1"/>
  </cols>
  <sheetData>
    <row r="100" spans="11:11">
      <c r="K100">
        <f>SUM(H25:H100)</f>
        <v>0</v>
      </c>
    </row>
  </sheetData>
  <sortState ref="E3:H103">
    <sortCondition ref="E3"/>
  </sortState>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sheetPr codeName="Sheet25"/>
  <dimension ref="A1"/>
  <sheetViews>
    <sheetView workbookViewId="0"/>
  </sheetViews>
  <sheetFormatPr defaultRowHeight="13.5"/>
  <sheetData/>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sheetPr codeName="Sheet26"/>
  <dimension ref="A1"/>
  <sheetViews>
    <sheetView workbookViewId="0"/>
  </sheetViews>
  <sheetFormatPr defaultRowHeight="13.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15</vt:i4>
      </vt:variant>
      <vt:variant>
        <vt:lpstr>名前付き一覧</vt:lpstr>
      </vt:variant>
      <vt:variant>
        <vt:i4>11</vt:i4>
      </vt:variant>
    </vt:vector>
  </HeadingPairs>
  <TitlesOfParts>
    <vt:vector size="26" baseType="lpstr">
      <vt:lpstr>使用説明 </vt:lpstr>
      <vt:lpstr>科目一覧</vt:lpstr>
      <vt:lpstr>期首設定</vt:lpstr>
      <vt:lpstr>1月</vt:lpstr>
      <vt:lpstr>売上帳</vt:lpstr>
      <vt:lpstr>受手記入帳</vt:lpstr>
      <vt:lpstr>仕入帳</vt:lpstr>
      <vt:lpstr>未払金</vt:lpstr>
      <vt:lpstr>決算調整</vt:lpstr>
      <vt:lpstr>月次決算</vt:lpstr>
      <vt:lpstr>決算</vt:lpstr>
      <vt:lpstr>元帳</vt:lpstr>
      <vt:lpstr>償却資産台帳</vt:lpstr>
      <vt:lpstr>棚卸表</vt:lpstr>
      <vt:lpstr>その他記入帳</vt:lpstr>
      <vt:lpstr>'1月'!Print_Area</vt:lpstr>
      <vt:lpstr>科目一覧!Print_Area</vt:lpstr>
      <vt:lpstr>決算!Print_Area</vt:lpstr>
      <vt:lpstr>月次決算!Print_Area</vt:lpstr>
      <vt:lpstr>元帳!Print_Area</vt:lpstr>
      <vt:lpstr>仕入帳!Print_Area</vt:lpstr>
      <vt:lpstr>'使用説明 '!Print_Area</vt:lpstr>
      <vt:lpstr>受手記入帳!Print_Area</vt:lpstr>
      <vt:lpstr>売上帳!Print_Area</vt:lpstr>
      <vt:lpstr>未払金!Print_Area</vt:lpstr>
      <vt:lpstr>月次決算!Print_Titles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2012-06-03T15:50:14Z</dcterms:modified>
</cp:coreProperties>
</file>