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codeName="{DD97A8EA-9A9A-E61F-A557-7D5A7D7259CE}"/>
  <workbookPr filterPrivacy="1" codeName="ThisWorkbook"/>
  <xr:revisionPtr revIDLastSave="0" documentId="8_{B164BE00-70B3-409A-BE46-97469E11EAB2}" xr6:coauthVersionLast="47" xr6:coauthVersionMax="47" xr10:uidLastSave="{00000000-0000-0000-0000-000000000000}"/>
  <workbookProtection workbookAlgorithmName="SHA-512" workbookHashValue="AAXEJ3+MtlB9ay20JU/hFyitbAUUjmAKU8ubZiHF6KVdxHYiSuNfPkosT8p/hbvAzqjEfH3M3YrcLKo6VQi9RA==" workbookSaltValue="wE3eUWERTrxcHvPslyE9Nw==" workbookSpinCount="100000" lockStructure="1"/>
  <bookViews>
    <workbookView xWindow="-108" yWindow="-108" windowWidth="23256" windowHeight="12456" tabRatio="856" xr2:uid="{00000000-000D-0000-FFFF-FFFF00000000}"/>
  </bookViews>
  <sheets>
    <sheet name="計算シート" sheetId="18" r:id="rId1"/>
    <sheet name="集計シート" sheetId="34" r:id="rId2"/>
    <sheet name="入力のしかた（計算シート①）" sheetId="31" r:id="rId3"/>
    <sheet name="入力のしかた（計算シート②）" sheetId="32" r:id="rId4"/>
    <sheet name="入力のしかた（集計シート）" sheetId="35" r:id="rId5"/>
    <sheet name="扶養申告書" sheetId="20" r:id="rId6"/>
    <sheet name="基礎申告書" sheetId="24" r:id="rId7"/>
    <sheet name="配偶者申告書" sheetId="38" r:id="rId8"/>
    <sheet name="特定親族申告書" sheetId="40" r:id="rId9"/>
    <sheet name="所得金額調整申告書" sheetId="39" r:id="rId10"/>
    <sheet name="保険申告書" sheetId="25" r:id="rId11"/>
    <sheet name="住借申告書" sheetId="22" r:id="rId12"/>
    <sheet name="源泉徴収簿" sheetId="30" r:id="rId13"/>
    <sheet name="各種申告書・参考情報" sheetId="33" r:id="rId14"/>
  </sheets>
  <externalReferences>
    <externalReference r:id="rId15"/>
  </externalReferences>
  <definedNames>
    <definedName name="_xlnm._FilterDatabase" localSheetId="0" hidden="1">計算シート!$A$13:$AV$59</definedName>
    <definedName name="_xlnm._FilterDatabase" localSheetId="2" hidden="1">'入力のしかた（計算シート①）'!$A$2:$G$50</definedName>
    <definedName name="_xlnm._FilterDatabase" localSheetId="3" hidden="1">'入力のしかた（計算シート②）'!$A$2:$F$42</definedName>
    <definedName name="_xlnm._FilterDatabase" localSheetId="4" hidden="1">'入力のしかた（集計シート）'!$A$2:$E$2</definedName>
    <definedName name="_xlnm.Print_Area" localSheetId="13">各種申告書・参考情報!$A$2:$B$15</definedName>
    <definedName name="_xlnm.Print_Area" localSheetId="6">基礎申告書!$A$1:$Q$46</definedName>
    <definedName name="_xlnm.Print_Area" localSheetId="0">計算シート!$A$1:$AA$41</definedName>
    <definedName name="_xlnm.Print_Area" localSheetId="12">源泉徴収簿!$B$1:$R$46</definedName>
    <definedName name="_xlnm.Print_Area" localSheetId="1">集計シート!$A$1:$K$20</definedName>
    <definedName name="_xlnm.Print_Area" localSheetId="11">住借申告書!$A$1:$K$57</definedName>
    <definedName name="_xlnm.Print_Area" localSheetId="9">所得金額調整申告書!$A$1:$Q$46</definedName>
    <definedName name="_xlnm.Print_Area" localSheetId="8">特定親族申告書!$A$1:$Q$46</definedName>
    <definedName name="_xlnm.Print_Area" localSheetId="2">'入力のしかた（計算シート①）'!$A$1:$F$50</definedName>
    <definedName name="_xlnm.Print_Area" localSheetId="3">'入力のしかた（計算シート②）'!$A$1:$D$42</definedName>
    <definedName name="_xlnm.Print_Area" localSheetId="4">'入力のしかた（集計シート）'!$A$1:$D$16</definedName>
    <definedName name="_xlnm.Print_Area" localSheetId="7">配偶者申告書!$A$1:$Q$46</definedName>
    <definedName name="_xlnm.Print_Area" localSheetId="5">扶養申告書!$A$1:$Q$46</definedName>
    <definedName name="_xlnm.Print_Area" localSheetId="10">保険申告書!$A$1:$Q$46</definedName>
    <definedName name="_xlnm.Print_Titles" localSheetId="2">'入力のしかた（計算シート①）'!$2:$2</definedName>
    <definedName name="_xlnm.Print_Titles" localSheetId="3">'入力のしかた（計算シート②）'!$2:$2</definedName>
    <definedName name="_xlnm.Print_Titles" localSheetId="4">'入力のしかた（集計シート）'!$2:$2</definedName>
    <definedName name="区分" localSheetId="12">[1]計算シート!$AF$30:$AP$30</definedName>
    <definedName name="区分" localSheetId="1">計算シート!$AF$31:$AP$31</definedName>
    <definedName name="区分" localSheetId="2">[1]計算シート!$AF$30:$AP$30</definedName>
    <definedName name="区分" localSheetId="3">[1]計算シート!$AF$30:$AP$30</definedName>
    <definedName name="区分" localSheetId="4">[1]計算シート!$AF$30:$AP$30</definedName>
    <definedName name="区分">計算シート!$AF$31:$AP$31</definedName>
    <definedName name="区分0">計算シート!$AF$32:$AF$55</definedName>
    <definedName name="区分１">計算シート!$AG$32:$AG$55</definedName>
    <definedName name="区分１０">計算シート!$AP$32:$AP$55</definedName>
    <definedName name="区分２">計算シート!$AH$32:$AH$55</definedName>
    <definedName name="区分３">計算シート!$AI$32:$AI$55</definedName>
    <definedName name="区分４">計算シート!$AJ$32:$AJ$55</definedName>
    <definedName name="区分５">計算シート!$AK$32:$AK$55</definedName>
    <definedName name="区分６">計算シート!$AL$32:$AL$55</definedName>
    <definedName name="区分７">計算シート!$AM$32:$AM$55</definedName>
    <definedName name="区分８">計算シート!$AN$32:$AN$55</definedName>
    <definedName name="区分９">計算シート!$AO$32:$AO$55</definedName>
    <definedName name="入力順" localSheetId="12">[1]計算シート!$E$4,[1]計算シート!$I$7,[1]計算シート!$I$8,[1]計算シート!$I$9,[1]計算シート!$I$10,[1]計算シート!$I$11,[1]計算シート!$V$7,[1]計算シート!$V$8,[1]計算シート!$V$9,[1]計算シート!$V$10,[1]計算シート!$V$11,[1]計算シート!$E$3</definedName>
    <definedName name="入力順" localSheetId="1">計算シート!$E$4,計算シート!$I$7,計算シート!$I$8,計算シート!$I$9,計算シート!$I$10,計算シート!$I$11,計算シート!$V$7,計算シート!$V$8,計算シート!$V$9,計算シート!$V$10,計算シート!$V$11,計算シート!$E$3</definedName>
    <definedName name="入力順" localSheetId="2">[1]計算シート!$E$4,[1]計算シート!$I$7,[1]計算シート!$I$8,[1]計算シート!$I$9,[1]計算シート!$I$10,[1]計算シート!$I$11,[1]計算シート!$V$7,[1]計算シート!$V$8,[1]計算シート!$V$9,[1]計算シート!$V$10,[1]計算シート!$V$11,[1]計算シート!$E$3</definedName>
    <definedName name="入力順" localSheetId="3">[1]計算シート!$E$4,[1]計算シート!$I$7,[1]計算シート!$I$8,[1]計算シート!$I$9,[1]計算シート!$I$10,[1]計算シート!$I$11,[1]計算シート!$V$7,[1]計算シート!$V$8,[1]計算シート!$V$9,[1]計算シート!$V$10,[1]計算シート!$V$11,[1]計算シート!$E$3</definedName>
    <definedName name="入力順" localSheetId="4">[1]計算シート!$E$4,[1]計算シート!$I$7,[1]計算シート!$I$8,[1]計算シート!$I$9,[1]計算シート!$I$10,[1]計算シート!$I$11,[1]計算シート!$V$7,[1]計算シート!$V$8,[1]計算シート!$V$9,[1]計算シート!$V$10,[1]計算シート!$V$11,[1]計算シート!$E$3</definedName>
    <definedName name="入力順">計算シート!$E$4,計算シート!$I$7,計算シート!$I$8,計算シート!$I$9,計算シート!$I$10,計算シート!$I$11,計算シート!$V$7,計算シート!$V$8,計算シート!$V$9,計算シート!$V$10,計算シート!$V$11,計算シート!$E$3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31" i="18" l="1"/>
  <c r="AC22" i="18"/>
  <c r="M16" i="18"/>
  <c r="K19" i="34" l="1"/>
  <c r="K18" i="34"/>
  <c r="K17" i="34"/>
  <c r="K16" i="34"/>
  <c r="K14" i="34"/>
  <c r="K13" i="34"/>
  <c r="K12" i="34"/>
  <c r="K11" i="34"/>
  <c r="K10" i="34"/>
  <c r="K9" i="34"/>
  <c r="K8" i="34"/>
  <c r="K7" i="34"/>
  <c r="K6" i="34"/>
  <c r="K5" i="34"/>
  <c r="K4" i="34"/>
  <c r="K3" i="34"/>
  <c r="G3" i="34" l="1"/>
  <c r="G7" i="34" l="1"/>
  <c r="J20" i="34" l="1"/>
  <c r="I20" i="34"/>
  <c r="F20" i="34"/>
  <c r="E20" i="34"/>
  <c r="G19" i="34"/>
  <c r="C19" i="34"/>
  <c r="G18" i="34"/>
  <c r="C18" i="34"/>
  <c r="G17" i="34"/>
  <c r="C17" i="34"/>
  <c r="G16" i="34"/>
  <c r="C16" i="34"/>
  <c r="J15" i="34"/>
  <c r="I15" i="34"/>
  <c r="F15" i="34"/>
  <c r="E15" i="34"/>
  <c r="G14" i="34"/>
  <c r="G13" i="34"/>
  <c r="G12" i="34"/>
  <c r="G11" i="34"/>
  <c r="G10" i="34"/>
  <c r="G9" i="34"/>
  <c r="G8" i="34"/>
  <c r="G6" i="34"/>
  <c r="G5" i="34"/>
  <c r="G4" i="34"/>
  <c r="G20" i="34" l="1"/>
  <c r="AD14" i="18"/>
  <c r="AD15" i="18" l="1"/>
  <c r="AI10" i="18"/>
  <c r="AH10" i="18"/>
  <c r="AD9" i="18"/>
  <c r="AF8" i="18"/>
  <c r="AD8" i="18"/>
  <c r="AD7" i="18"/>
  <c r="AN22" i="18"/>
  <c r="AH22" i="18" l="1"/>
  <c r="AK22" i="18"/>
  <c r="AL22" i="18"/>
  <c r="AG22" i="18"/>
  <c r="AO22" i="18"/>
  <c r="AI22" i="18"/>
  <c r="AM22" i="18"/>
  <c r="AF22" i="18"/>
  <c r="AJ22" i="18"/>
  <c r="T16" i="18"/>
  <c r="AC17" i="18"/>
  <c r="M17" i="18" s="1"/>
  <c r="AP22" i="18" l="1"/>
  <c r="S19" i="18" s="1"/>
  <c r="AS36" i="18" s="1"/>
  <c r="AC20" i="18"/>
  <c r="M18" i="18" s="1"/>
  <c r="M19" i="18" l="1"/>
  <c r="S22" i="18"/>
  <c r="S21" i="18"/>
  <c r="X10" i="18"/>
  <c r="K10" i="18" l="1"/>
  <c r="K8" i="18"/>
  <c r="K9" i="18"/>
  <c r="X9" i="18"/>
  <c r="X11" i="18"/>
  <c r="K11" i="18"/>
  <c r="X7" i="18"/>
  <c r="X8" i="18"/>
  <c r="K7" i="18"/>
  <c r="AC11" i="18" l="1"/>
  <c r="M27" i="18" s="1"/>
  <c r="M29" i="18" s="1"/>
  <c r="M30" i="18" s="1"/>
  <c r="T30" i="18" l="1"/>
  <c r="T32" i="18" l="1"/>
  <c r="T33" i="18" s="1"/>
  <c r="T34" i="18" l="1"/>
  <c r="B34" i="18" l="1"/>
  <c r="T37" i="18" s="1"/>
  <c r="T39" i="18" s="1"/>
  <c r="G15" i="34"/>
  <c r="T41" i="18" l="1"/>
  <c r="K15" i="34"/>
  <c r="K20" i="34"/>
</calcChain>
</file>

<file path=xl/sharedStrings.xml><?xml version="1.0" encoding="utf-8"?>
<sst xmlns="http://schemas.openxmlformats.org/spreadsheetml/2006/main" count="690" uniqueCount="283">
  <si>
    <t>⑥</t>
    <phoneticPr fontId="2"/>
  </si>
  <si>
    <t>（</t>
    <phoneticPr fontId="2"/>
  </si>
  <si>
    <t>円）</t>
    <rPh sb="0" eb="1">
      <t>エン</t>
    </rPh>
    <phoneticPr fontId="2"/>
  </si>
  <si>
    <t>計</t>
    <rPh sb="0" eb="1">
      <t>ケイ</t>
    </rPh>
    <phoneticPr fontId="2"/>
  </si>
  <si>
    <t>㉕</t>
    <phoneticPr fontId="2"/>
  </si>
  <si>
    <t>㉖</t>
    <phoneticPr fontId="2"/>
  </si>
  <si>
    <t>給料・手当等</t>
    <rPh sb="0" eb="2">
      <t>キュウリョウ</t>
    </rPh>
    <rPh sb="3" eb="6">
      <t>テアテトウ</t>
    </rPh>
    <phoneticPr fontId="2"/>
  </si>
  <si>
    <t>賞与等</t>
    <rPh sb="0" eb="3">
      <t>ショウヨトウ</t>
    </rPh>
    <phoneticPr fontId="2"/>
  </si>
  <si>
    <t>給与所得控除後の給与等の金額</t>
    <rPh sb="0" eb="4">
      <t>キュウヨショトク</t>
    </rPh>
    <rPh sb="4" eb="7">
      <t>コウジョゴ</t>
    </rPh>
    <rPh sb="8" eb="11">
      <t>キュウヨトウ</t>
    </rPh>
    <rPh sb="12" eb="14">
      <t>キンガク</t>
    </rPh>
    <phoneticPr fontId="2"/>
  </si>
  <si>
    <t>所得金額調整控除額</t>
    <rPh sb="0" eb="2">
      <t>ショトク</t>
    </rPh>
    <rPh sb="2" eb="4">
      <t>キンガク</t>
    </rPh>
    <rPh sb="4" eb="9">
      <t>チョウセイコウジョガク</t>
    </rPh>
    <phoneticPr fontId="2"/>
  </si>
  <si>
    <t>給与所得控除後の給与等の金額（調整控除後）</t>
    <rPh sb="0" eb="4">
      <t>キュウヨショトク</t>
    </rPh>
    <rPh sb="4" eb="7">
      <t>コウジョゴ</t>
    </rPh>
    <rPh sb="8" eb="11">
      <t>キュウヨトウ</t>
    </rPh>
    <rPh sb="12" eb="14">
      <t>キンガク</t>
    </rPh>
    <rPh sb="15" eb="20">
      <t>チョウセイコウジョゴ</t>
    </rPh>
    <phoneticPr fontId="2"/>
  </si>
  <si>
    <t>社会保険料等控除額</t>
    <rPh sb="0" eb="5">
      <t>シャカイホケンリョウ</t>
    </rPh>
    <rPh sb="5" eb="6">
      <t>トウ</t>
    </rPh>
    <rPh sb="6" eb="9">
      <t>コウジョガク</t>
    </rPh>
    <phoneticPr fontId="2"/>
  </si>
  <si>
    <t>給与等からの控除分</t>
    <rPh sb="0" eb="3">
      <t>キュウヨトウ</t>
    </rPh>
    <rPh sb="6" eb="9">
      <t>コウジョブン</t>
    </rPh>
    <phoneticPr fontId="2"/>
  </si>
  <si>
    <t>申告による社会保険料の控除分</t>
    <rPh sb="0" eb="2">
      <t>シンコク</t>
    </rPh>
    <rPh sb="5" eb="10">
      <t>シャカイホケンリョウ</t>
    </rPh>
    <rPh sb="11" eb="14">
      <t>コウジョブン</t>
    </rPh>
    <phoneticPr fontId="2"/>
  </si>
  <si>
    <t>申告による小規模企業共済等掛金の控除分</t>
    <rPh sb="0" eb="2">
      <t>シンコク</t>
    </rPh>
    <rPh sb="5" eb="8">
      <t>ショウキボ</t>
    </rPh>
    <rPh sb="8" eb="12">
      <t>キギョウキョウサイ</t>
    </rPh>
    <rPh sb="12" eb="13">
      <t>トウ</t>
    </rPh>
    <rPh sb="13" eb="15">
      <t>カケキン</t>
    </rPh>
    <rPh sb="16" eb="19">
      <t>コウジョブン</t>
    </rPh>
    <phoneticPr fontId="2"/>
  </si>
  <si>
    <t>生命保険料の控除額</t>
    <rPh sb="0" eb="5">
      <t>セイメイホケンリョウ</t>
    </rPh>
    <rPh sb="6" eb="9">
      <t>コウジョガク</t>
    </rPh>
    <phoneticPr fontId="2"/>
  </si>
  <si>
    <t>地震保険料の控除額</t>
    <rPh sb="0" eb="5">
      <t>ジシンホケンリョウ</t>
    </rPh>
    <rPh sb="6" eb="9">
      <t>コウジョガク</t>
    </rPh>
    <phoneticPr fontId="2"/>
  </si>
  <si>
    <t>配偶者（特別）控除額</t>
    <rPh sb="0" eb="2">
      <t>ハイグウ</t>
    </rPh>
    <rPh sb="2" eb="3">
      <t>シャ</t>
    </rPh>
    <rPh sb="4" eb="6">
      <t>トクベツ</t>
    </rPh>
    <rPh sb="7" eb="10">
      <t>コウジョガク</t>
    </rPh>
    <phoneticPr fontId="2"/>
  </si>
  <si>
    <t>扶養控除額及び障害者等の控除額の合計額</t>
    <rPh sb="0" eb="5">
      <t>フヨウコウジョガク</t>
    </rPh>
    <rPh sb="5" eb="6">
      <t>オヨ</t>
    </rPh>
    <rPh sb="7" eb="10">
      <t>ショウガイシャ</t>
    </rPh>
    <rPh sb="10" eb="11">
      <t>トウ</t>
    </rPh>
    <rPh sb="12" eb="15">
      <t>コウジョガク</t>
    </rPh>
    <rPh sb="16" eb="19">
      <t>ゴウケイガク</t>
    </rPh>
    <phoneticPr fontId="2"/>
  </si>
  <si>
    <t>基礎控除額</t>
    <rPh sb="0" eb="5">
      <t>キソコウジョガク</t>
    </rPh>
    <phoneticPr fontId="2"/>
  </si>
  <si>
    <t>所得控除額の合計額</t>
    <rPh sb="0" eb="5">
      <t>ショトクコウジョガク</t>
    </rPh>
    <rPh sb="6" eb="9">
      <t>ゴウケイガク</t>
    </rPh>
    <phoneticPr fontId="2"/>
  </si>
  <si>
    <t>差引課税給与所得金額及び算出所得税額</t>
    <rPh sb="0" eb="4">
      <t>サシヒキカゼイ</t>
    </rPh>
    <rPh sb="4" eb="6">
      <t>キュウヨ</t>
    </rPh>
    <rPh sb="6" eb="8">
      <t>ショトク</t>
    </rPh>
    <rPh sb="8" eb="10">
      <t>キンガク</t>
    </rPh>
    <rPh sb="10" eb="11">
      <t>オヨ</t>
    </rPh>
    <rPh sb="12" eb="14">
      <t>サンシュツ</t>
    </rPh>
    <rPh sb="14" eb="17">
      <t>ショトクゼイ</t>
    </rPh>
    <rPh sb="17" eb="18">
      <t>ガク</t>
    </rPh>
    <phoneticPr fontId="2"/>
  </si>
  <si>
    <t>（特定増改築等）住宅借入金等特別控除額</t>
    <rPh sb="1" eb="3">
      <t>トクテイ</t>
    </rPh>
    <rPh sb="3" eb="7">
      <t>ゾウカイチクトウ</t>
    </rPh>
    <rPh sb="8" eb="14">
      <t>ジュウタクカリイレキントウ</t>
    </rPh>
    <rPh sb="14" eb="16">
      <t>トクベツ</t>
    </rPh>
    <rPh sb="16" eb="19">
      <t>コウジョガク</t>
    </rPh>
    <phoneticPr fontId="2"/>
  </si>
  <si>
    <t>年調所得税額</t>
    <rPh sb="0" eb="2">
      <t>ネンチョウ</t>
    </rPh>
    <rPh sb="2" eb="6">
      <t>ショトクゼイガク</t>
    </rPh>
    <phoneticPr fontId="2"/>
  </si>
  <si>
    <t>同上のうち</t>
    <rPh sb="0" eb="2">
      <t>ドウジョウ</t>
    </rPh>
    <phoneticPr fontId="2"/>
  </si>
  <si>
    <t>超過額の精算</t>
    <rPh sb="0" eb="3">
      <t>チョウカガク</t>
    </rPh>
    <rPh sb="4" eb="6">
      <t>セイサン</t>
    </rPh>
    <phoneticPr fontId="2"/>
  </si>
  <si>
    <t>不足額の精算</t>
    <rPh sb="0" eb="2">
      <t>フソク</t>
    </rPh>
    <rPh sb="2" eb="3">
      <t>ガク</t>
    </rPh>
    <rPh sb="4" eb="6">
      <t>セイサン</t>
    </rPh>
    <phoneticPr fontId="2"/>
  </si>
  <si>
    <t>本年最後の給与から徴収する金額</t>
    <rPh sb="0" eb="2">
      <t>ホンネン</t>
    </rPh>
    <rPh sb="2" eb="4">
      <t>サイゴ</t>
    </rPh>
    <rPh sb="5" eb="7">
      <t>キュウヨ</t>
    </rPh>
    <rPh sb="9" eb="11">
      <t>チョウシュウ</t>
    </rPh>
    <rPh sb="13" eb="15">
      <t>キンガク</t>
    </rPh>
    <phoneticPr fontId="2"/>
  </si>
  <si>
    <t>翌年に繰り越して徴収する金額</t>
    <rPh sb="0" eb="2">
      <t>ヨクネン</t>
    </rPh>
    <rPh sb="3" eb="4">
      <t>ク</t>
    </rPh>
    <rPh sb="5" eb="6">
      <t>コ</t>
    </rPh>
    <rPh sb="8" eb="10">
      <t>チョウシュウ</t>
    </rPh>
    <rPh sb="12" eb="14">
      <t>キンガク</t>
    </rPh>
    <phoneticPr fontId="2"/>
  </si>
  <si>
    <t>本年最後の給与から徴収する税額に充当する金額</t>
    <rPh sb="0" eb="2">
      <t>ホンネン</t>
    </rPh>
    <rPh sb="2" eb="4">
      <t>サイゴ</t>
    </rPh>
    <rPh sb="5" eb="7">
      <t>キュウヨ</t>
    </rPh>
    <rPh sb="9" eb="11">
      <t>チョウシュウ</t>
    </rPh>
    <rPh sb="13" eb="15">
      <t>ゼイガク</t>
    </rPh>
    <rPh sb="16" eb="18">
      <t>ジュウトウ</t>
    </rPh>
    <rPh sb="20" eb="22">
      <t>キンガク</t>
    </rPh>
    <phoneticPr fontId="2"/>
  </si>
  <si>
    <t>未払給与に係る未徴収の税額に充当する金額</t>
    <rPh sb="0" eb="2">
      <t>ミハライ</t>
    </rPh>
    <rPh sb="2" eb="4">
      <t>キュウヨ</t>
    </rPh>
    <rPh sb="5" eb="6">
      <t>カカ</t>
    </rPh>
    <rPh sb="7" eb="10">
      <t>ミチョウシュウ</t>
    </rPh>
    <rPh sb="11" eb="13">
      <t>ゼイガク</t>
    </rPh>
    <rPh sb="14" eb="16">
      <t>ジュウトウ</t>
    </rPh>
    <rPh sb="18" eb="20">
      <t>キンガク</t>
    </rPh>
    <phoneticPr fontId="2"/>
  </si>
  <si>
    <t>差引還付する税額</t>
    <rPh sb="0" eb="2">
      <t>サシヒキ</t>
    </rPh>
    <rPh sb="2" eb="4">
      <t>カンプ</t>
    </rPh>
    <rPh sb="6" eb="8">
      <t>ゼイガク</t>
    </rPh>
    <phoneticPr fontId="2"/>
  </si>
  <si>
    <t>本年中に還付する金額</t>
    <rPh sb="0" eb="3">
      <t>ホンネンチュウ</t>
    </rPh>
    <rPh sb="4" eb="6">
      <t>カンプ</t>
    </rPh>
    <rPh sb="8" eb="10">
      <t>キンガク</t>
    </rPh>
    <phoneticPr fontId="2"/>
  </si>
  <si>
    <t>翌年において還付する金額</t>
    <rPh sb="0" eb="2">
      <t>ヨクネン</t>
    </rPh>
    <rPh sb="6" eb="8">
      <t>カンプ</t>
    </rPh>
    <rPh sb="10" eb="12">
      <t>キンガク</t>
    </rPh>
    <phoneticPr fontId="2"/>
  </si>
  <si>
    <t>⑫のうち小規模企業共済等掛金の金額</t>
    <rPh sb="4" eb="9">
      <t>ショウキボキギョウ</t>
    </rPh>
    <rPh sb="9" eb="12">
      <t>キョウサイトウ</t>
    </rPh>
    <rPh sb="12" eb="14">
      <t>カケキン</t>
    </rPh>
    <rPh sb="15" eb="17">
      <t>キンガク</t>
    </rPh>
    <phoneticPr fontId="2"/>
  </si>
  <si>
    <t>⑬のうち国民年金保険料等の金額</t>
    <rPh sb="4" eb="11">
      <t>コクミンネンキンホケンリョウ</t>
    </rPh>
    <rPh sb="11" eb="12">
      <t>トウ</t>
    </rPh>
    <rPh sb="13" eb="15">
      <t>キンガク</t>
    </rPh>
    <phoneticPr fontId="2"/>
  </si>
  <si>
    <t>区分</t>
    <rPh sb="0" eb="2">
      <t>クブン</t>
    </rPh>
    <phoneticPr fontId="2"/>
  </si>
  <si>
    <t>寡婦の該当</t>
    <rPh sb="0" eb="2">
      <t>カフ</t>
    </rPh>
    <rPh sb="3" eb="5">
      <t>ガイトウ</t>
    </rPh>
    <phoneticPr fontId="2"/>
  </si>
  <si>
    <t>同居特別障害者の人数</t>
    <rPh sb="0" eb="2">
      <t>ドウキョ</t>
    </rPh>
    <rPh sb="2" eb="4">
      <t>トクベツ</t>
    </rPh>
    <rPh sb="4" eb="7">
      <t>ショウガイシャ</t>
    </rPh>
    <rPh sb="8" eb="10">
      <t>ニンズ</t>
    </rPh>
    <phoneticPr fontId="2"/>
  </si>
  <si>
    <t>一般の障害者の人数</t>
    <phoneticPr fontId="2"/>
  </si>
  <si>
    <t>ひとり親の該当</t>
    <phoneticPr fontId="2"/>
  </si>
  <si>
    <t>勤労学生の該当</t>
    <rPh sb="0" eb="4">
      <t>キンロウガクセイ</t>
    </rPh>
    <phoneticPr fontId="2"/>
  </si>
  <si>
    <t>所得金額調整控除の適用の有無</t>
    <rPh sb="0" eb="4">
      <t>ショトクキンガク</t>
    </rPh>
    <rPh sb="4" eb="6">
      <t>チョウセイ</t>
    </rPh>
    <rPh sb="6" eb="8">
      <t>コウジョ</t>
    </rPh>
    <rPh sb="9" eb="11">
      <t>テキヨウ</t>
    </rPh>
    <rPh sb="12" eb="14">
      <t>ウム</t>
    </rPh>
    <phoneticPr fontId="2"/>
  </si>
  <si>
    <t>有</t>
    <rPh sb="0" eb="1">
      <t>アリ</t>
    </rPh>
    <phoneticPr fontId="2"/>
  </si>
  <si>
    <t>無</t>
    <rPh sb="0" eb="1">
      <t>ナシ</t>
    </rPh>
    <phoneticPr fontId="2"/>
  </si>
  <si>
    <t>給与所得控除後の計算①</t>
    <rPh sb="0" eb="4">
      <t>キュウヨショトク</t>
    </rPh>
    <rPh sb="4" eb="7">
      <t>コウジョゴ</t>
    </rPh>
    <rPh sb="8" eb="10">
      <t>ケイサン</t>
    </rPh>
    <phoneticPr fontId="2"/>
  </si>
  <si>
    <t>控除額合計</t>
    <rPh sb="0" eb="3">
      <t>コウジョガク</t>
    </rPh>
    <rPh sb="3" eb="5">
      <t>ゴウケイ</t>
    </rPh>
    <phoneticPr fontId="2"/>
  </si>
  <si>
    <t>㉘</t>
    <phoneticPr fontId="2"/>
  </si>
  <si>
    <t>㉝</t>
    <phoneticPr fontId="2"/>
  </si>
  <si>
    <r>
      <t>控除額</t>
    </r>
    <r>
      <rPr>
        <sz val="8"/>
        <rFont val="ＭＳ Ｐゴシック"/>
        <family val="3"/>
        <charset val="128"/>
      </rPr>
      <t>（円）</t>
    </r>
    <rPh sb="0" eb="3">
      <t>コウジョガク</t>
    </rPh>
    <rPh sb="4" eb="5">
      <t>エン</t>
    </rPh>
    <phoneticPr fontId="2"/>
  </si>
  <si>
    <t>同居特別障害者以外
の特別障害者の人数</t>
    <phoneticPr fontId="2"/>
  </si>
  <si>
    <t>年  末  調  整</t>
    <rPh sb="0" eb="1">
      <t>トシ</t>
    </rPh>
    <rPh sb="3" eb="4">
      <t>スエ</t>
    </rPh>
    <rPh sb="6" eb="7">
      <t>チョウ</t>
    </rPh>
    <rPh sb="9" eb="10">
      <t>ヒトシ</t>
    </rPh>
    <phoneticPr fontId="2"/>
  </si>
  <si>
    <r>
      <t>金額</t>
    </r>
    <r>
      <rPr>
        <sz val="8"/>
        <rFont val="ＭＳ Ｐゴシック"/>
        <family val="3"/>
        <charset val="128"/>
      </rPr>
      <t>（円）</t>
    </r>
    <rPh sb="0" eb="2">
      <t>キンガク</t>
    </rPh>
    <rPh sb="3" eb="4">
      <t>エン</t>
    </rPh>
    <phoneticPr fontId="2"/>
  </si>
  <si>
    <r>
      <t>税額</t>
    </r>
    <r>
      <rPr>
        <sz val="8"/>
        <rFont val="ＭＳ Ｐゴシック"/>
        <family val="3"/>
        <charset val="128"/>
      </rPr>
      <t>（円）</t>
    </r>
    <rPh sb="0" eb="2">
      <t>ゼイガク</t>
    </rPh>
    <rPh sb="3" eb="4">
      <t>エン</t>
    </rPh>
    <phoneticPr fontId="2"/>
  </si>
  <si>
    <r>
      <t>人数</t>
    </r>
    <r>
      <rPr>
        <sz val="6"/>
        <rFont val="ＭＳ Ｐゴシック"/>
        <family val="3"/>
        <charset val="128"/>
      </rPr>
      <t>（人）</t>
    </r>
    <rPh sb="0" eb="2">
      <t>ニンズ</t>
    </rPh>
    <rPh sb="3" eb="4">
      <t>ヒト</t>
    </rPh>
    <phoneticPr fontId="2"/>
  </si>
  <si>
    <r>
      <t>人数</t>
    </r>
    <r>
      <rPr>
        <sz val="6"/>
        <rFont val="ＭＳ Ｐゴシック"/>
        <family val="3"/>
        <charset val="128"/>
      </rPr>
      <t>（人）</t>
    </r>
    <rPh sb="0" eb="2">
      <t>ニンズ</t>
    </rPh>
    <phoneticPr fontId="2"/>
  </si>
  <si>
    <t>配偶者控除</t>
    <rPh sb="0" eb="3">
      <t>ハイグウシャ</t>
    </rPh>
    <rPh sb="3" eb="5">
      <t>コウジョ</t>
    </rPh>
    <phoneticPr fontId="2"/>
  </si>
  <si>
    <t>区分１</t>
    <rPh sb="0" eb="2">
      <t>クブン</t>
    </rPh>
    <phoneticPr fontId="2"/>
  </si>
  <si>
    <t>区分２</t>
    <rPh sb="0" eb="2">
      <t>クブン</t>
    </rPh>
    <phoneticPr fontId="2"/>
  </si>
  <si>
    <t>区分３</t>
    <rPh sb="0" eb="2">
      <t>クブン</t>
    </rPh>
    <phoneticPr fontId="2"/>
  </si>
  <si>
    <t>区分４</t>
    <rPh sb="0" eb="2">
      <t>クブン</t>
    </rPh>
    <phoneticPr fontId="2"/>
  </si>
  <si>
    <t>区分５</t>
    <rPh sb="0" eb="2">
      <t>クブン</t>
    </rPh>
    <phoneticPr fontId="2"/>
  </si>
  <si>
    <t>区分６</t>
    <rPh sb="0" eb="2">
      <t>クブン</t>
    </rPh>
    <phoneticPr fontId="2"/>
  </si>
  <si>
    <t>区分７</t>
    <rPh sb="0" eb="2">
      <t>クブン</t>
    </rPh>
    <phoneticPr fontId="2"/>
  </si>
  <si>
    <t>区分８</t>
    <rPh sb="0" eb="2">
      <t>クブン</t>
    </rPh>
    <phoneticPr fontId="2"/>
  </si>
  <si>
    <t>区分９</t>
    <rPh sb="0" eb="2">
      <t>クブン</t>
    </rPh>
    <phoneticPr fontId="2"/>
  </si>
  <si>
    <t>区分１０</t>
    <rPh sb="0" eb="2">
      <t>クブン</t>
    </rPh>
    <phoneticPr fontId="2"/>
  </si>
  <si>
    <t>区分0</t>
    <rPh sb="0" eb="2">
      <t>クブン</t>
    </rPh>
    <phoneticPr fontId="2"/>
  </si>
  <si>
    <t>　</t>
    <phoneticPr fontId="2"/>
  </si>
  <si>
    <t xml:space="preserve"> </t>
    <phoneticPr fontId="2"/>
  </si>
  <si>
    <t>最後のエラー</t>
    <rPh sb="0" eb="2">
      <t>サイゴ</t>
    </rPh>
    <phoneticPr fontId="2"/>
  </si>
  <si>
    <t>特定扶養</t>
    <rPh sb="0" eb="4">
      <t>トクテイフヨウ</t>
    </rPh>
    <phoneticPr fontId="2"/>
  </si>
  <si>
    <t>同居老親</t>
    <rPh sb="0" eb="4">
      <t>ドウキョロウシン</t>
    </rPh>
    <phoneticPr fontId="2"/>
  </si>
  <si>
    <t>同居老親以外</t>
    <rPh sb="0" eb="4">
      <t>ドウキョロウシン</t>
    </rPh>
    <rPh sb="4" eb="6">
      <t>イガイ</t>
    </rPh>
    <phoneticPr fontId="2"/>
  </si>
  <si>
    <t>寡婦</t>
    <rPh sb="0" eb="2">
      <t>カフ</t>
    </rPh>
    <phoneticPr fontId="2"/>
  </si>
  <si>
    <t>ひとり親</t>
    <rPh sb="3" eb="4">
      <t>オヤ</t>
    </rPh>
    <phoneticPr fontId="2"/>
  </si>
  <si>
    <t>用語の意味</t>
    <rPh sb="0" eb="2">
      <t>ヨウゴ</t>
    </rPh>
    <rPh sb="3" eb="5">
      <t>イミ</t>
    </rPh>
    <phoneticPr fontId="2"/>
  </si>
  <si>
    <t>入力のしかた</t>
    <rPh sb="0" eb="2">
      <t>ニュウリョク</t>
    </rPh>
    <phoneticPr fontId="2"/>
  </si>
  <si>
    <t>扶養親族</t>
    <rPh sb="0" eb="4">
      <t>フヨウシンゾク</t>
    </rPh>
    <phoneticPr fontId="2"/>
  </si>
  <si>
    <t>老人扶養親族</t>
    <rPh sb="0" eb="6">
      <t>ロウジンフヨウシンゾク</t>
    </rPh>
    <phoneticPr fontId="2"/>
  </si>
  <si>
    <t>同居老親等以外の
老人扶養親族の人数</t>
    <phoneticPr fontId="2"/>
  </si>
  <si>
    <t>同一生計配偶者</t>
    <rPh sb="0" eb="4">
      <t>ドウイツセイケイ</t>
    </rPh>
    <rPh sb="4" eb="7">
      <t>ハイグウシャ</t>
    </rPh>
    <phoneticPr fontId="2"/>
  </si>
  <si>
    <t>Ⓐ</t>
    <phoneticPr fontId="2"/>
  </si>
  <si>
    <t>Ⓓ</t>
    <phoneticPr fontId="2"/>
  </si>
  <si>
    <t>Ⓔ</t>
    <phoneticPr fontId="2"/>
  </si>
  <si>
    <t>Ⓕ</t>
    <phoneticPr fontId="2"/>
  </si>
  <si>
    <t>Ⓖ</t>
    <phoneticPr fontId="2"/>
  </si>
  <si>
    <t>Ⓘ</t>
    <phoneticPr fontId="2"/>
  </si>
  <si>
    <t>Ⓙ</t>
    <phoneticPr fontId="2"/>
  </si>
  <si>
    <t>備考</t>
    <rPh sb="0" eb="2">
      <t>ビコウ</t>
    </rPh>
    <phoneticPr fontId="2"/>
  </si>
  <si>
    <t>①</t>
  </si>
  <si>
    <t>④</t>
  </si>
  <si>
    <t>⑦</t>
  </si>
  <si>
    <t>⑨</t>
  </si>
  <si>
    <t>⑩</t>
  </si>
  <si>
    <t>⑪</t>
  </si>
  <si>
    <t>⑫</t>
  </si>
  <si>
    <t>⑬</t>
  </si>
  <si>
    <t>⑭</t>
  </si>
  <si>
    <t>⑮</t>
  </si>
  <si>
    <t>⑯</t>
  </si>
  <si>
    <t>⑰</t>
  </si>
  <si>
    <t>③</t>
    <phoneticPr fontId="2"/>
  </si>
  <si>
    <t>⑧</t>
    <phoneticPr fontId="2"/>
  </si>
  <si>
    <t>㉔</t>
    <phoneticPr fontId="2"/>
  </si>
  <si>
    <t>㉗</t>
    <phoneticPr fontId="2"/>
  </si>
  <si>
    <t>㉙</t>
    <phoneticPr fontId="2"/>
  </si>
  <si>
    <t>㉚</t>
    <phoneticPr fontId="2"/>
  </si>
  <si>
    <t>㉛</t>
    <phoneticPr fontId="2"/>
  </si>
  <si>
    <t>㉜</t>
    <phoneticPr fontId="2"/>
  </si>
  <si>
    <t>所得金額調整控除の適用の有無</t>
    <rPh sb="0" eb="4">
      <t>ショトクキンガク</t>
    </rPh>
    <rPh sb="4" eb="8">
      <t>チョウセイコウジョ</t>
    </rPh>
    <rPh sb="9" eb="11">
      <t>テキヨウ</t>
    </rPh>
    <rPh sb="12" eb="14">
      <t>ウム</t>
    </rPh>
    <phoneticPr fontId="2"/>
  </si>
  <si>
    <t>配偶者の合計所得金額</t>
    <rPh sb="0" eb="3">
      <t>ハイグウシャ</t>
    </rPh>
    <rPh sb="4" eb="6">
      <t>ゴウケイ</t>
    </rPh>
    <rPh sb="6" eb="8">
      <t>ショトク</t>
    </rPh>
    <rPh sb="8" eb="10">
      <t>キンガク</t>
    </rPh>
    <phoneticPr fontId="2"/>
  </si>
  <si>
    <t>旧長期損害保険料支払額</t>
    <rPh sb="0" eb="1">
      <t>キュウ</t>
    </rPh>
    <rPh sb="1" eb="5">
      <t>チョウキソンガイ</t>
    </rPh>
    <rPh sb="5" eb="8">
      <t>ホケンリョウ</t>
    </rPh>
    <rPh sb="8" eb="11">
      <t>シハライガク</t>
    </rPh>
    <phoneticPr fontId="2"/>
  </si>
  <si>
    <t>⑫のうち小規模企業共済等掛金の金額</t>
    <rPh sb="4" eb="12">
      <t>ショウキボキギョウキョウサイトウ</t>
    </rPh>
    <rPh sb="12" eb="14">
      <t>カケキン</t>
    </rPh>
    <rPh sb="15" eb="17">
      <t>キンガク</t>
    </rPh>
    <phoneticPr fontId="2"/>
  </si>
  <si>
    <t>⑬のうち国民年金保険料等の金額</t>
    <rPh sb="4" eb="12">
      <t>コクミンネンキンホケンリョウトウ</t>
    </rPh>
    <rPh sb="13" eb="15">
      <t>キンガク</t>
    </rPh>
    <phoneticPr fontId="2"/>
  </si>
  <si>
    <t>計算シートの該当欄</t>
    <rPh sb="0" eb="2">
      <t>ケイサン</t>
    </rPh>
    <rPh sb="6" eb="8">
      <t>ガイトウ</t>
    </rPh>
    <rPh sb="8" eb="9">
      <t>ラン</t>
    </rPh>
    <phoneticPr fontId="2"/>
  </si>
  <si>
    <t>㉓</t>
    <phoneticPr fontId="2"/>
  </si>
  <si>
    <t>（</t>
    <phoneticPr fontId="2"/>
  </si>
  <si>
    <t>【</t>
    <phoneticPr fontId="2"/>
  </si>
  <si>
    <t>】</t>
    <phoneticPr fontId="2"/>
  </si>
  <si>
    <t>計算シートの
該当欄等</t>
    <rPh sb="0" eb="2">
      <t>ケイサン</t>
    </rPh>
    <rPh sb="7" eb="9">
      <t>ガイトウ</t>
    </rPh>
    <rPh sb="9" eb="10">
      <t>ラン</t>
    </rPh>
    <rPh sb="10" eb="11">
      <t>トウ</t>
    </rPh>
    <phoneticPr fontId="2"/>
  </si>
  <si>
    <t>控除対象扶養親族
の人数</t>
    <rPh sb="0" eb="4">
      <t>コウジョタイショウ</t>
    </rPh>
    <rPh sb="4" eb="6">
      <t>フヨウ</t>
    </rPh>
    <rPh sb="6" eb="8">
      <t>シンゾク</t>
    </rPh>
    <rPh sb="10" eb="12">
      <t>ニンズ</t>
    </rPh>
    <phoneticPr fontId="2"/>
  </si>
  <si>
    <t>①欄</t>
    <rPh sb="1" eb="2">
      <t>ラン</t>
    </rPh>
    <phoneticPr fontId="2"/>
  </si>
  <si>
    <t>④欄</t>
    <rPh sb="1" eb="2">
      <t>ラン</t>
    </rPh>
    <phoneticPr fontId="2"/>
  </si>
  <si>
    <t>　従業員から提出を受けた『保険料控除申告書』の内容を確認し、従業員が本年中に支払った国民年金の保険料又は国民年金基金の掛金の合計額を入力してください。</t>
    <rPh sb="1" eb="4">
      <t>ジュウギョウイン</t>
    </rPh>
    <rPh sb="6" eb="8">
      <t>テイシュツ</t>
    </rPh>
    <rPh sb="9" eb="10">
      <t>ウ</t>
    </rPh>
    <rPh sb="13" eb="18">
      <t>ホケンリョウコウジョ</t>
    </rPh>
    <rPh sb="18" eb="21">
      <t>シンコクショ</t>
    </rPh>
    <rPh sb="23" eb="25">
      <t>ナイヨウ</t>
    </rPh>
    <rPh sb="26" eb="28">
      <t>カクニン</t>
    </rPh>
    <rPh sb="30" eb="33">
      <t>ジュウギョウイン</t>
    </rPh>
    <rPh sb="34" eb="36">
      <t>ホンネン</t>
    </rPh>
    <rPh sb="36" eb="37">
      <t>チュウ</t>
    </rPh>
    <rPh sb="38" eb="40">
      <t>シハラ</t>
    </rPh>
    <rPh sb="42" eb="44">
      <t>コクミン</t>
    </rPh>
    <rPh sb="44" eb="46">
      <t>ネンキン</t>
    </rPh>
    <rPh sb="47" eb="50">
      <t>ホケンリョウ</t>
    </rPh>
    <rPh sb="50" eb="51">
      <t>マタ</t>
    </rPh>
    <rPh sb="52" eb="54">
      <t>コクミン</t>
    </rPh>
    <rPh sb="54" eb="56">
      <t>ネンキン</t>
    </rPh>
    <rPh sb="56" eb="58">
      <t>キキン</t>
    </rPh>
    <rPh sb="59" eb="61">
      <t>カケキン</t>
    </rPh>
    <rPh sb="62" eb="64">
      <t>ゴウケイ</t>
    </rPh>
    <rPh sb="64" eb="65">
      <t>ガク</t>
    </rPh>
    <rPh sb="66" eb="68">
      <t>ニュウリョク</t>
    </rPh>
    <phoneticPr fontId="2"/>
  </si>
  <si>
    <t>　従業員に対し本年中に支払った給与等から控除した小規模企業共済等掛金の合計額を入力してください。</t>
    <rPh sb="1" eb="4">
      <t>ジュウギョウイン</t>
    </rPh>
    <rPh sb="5" eb="6">
      <t>タイ</t>
    </rPh>
    <rPh sb="7" eb="9">
      <t>ホンネン</t>
    </rPh>
    <rPh sb="9" eb="10">
      <t>チュウ</t>
    </rPh>
    <rPh sb="11" eb="13">
      <t>シハラ</t>
    </rPh>
    <rPh sb="15" eb="17">
      <t>キュウヨ</t>
    </rPh>
    <rPh sb="17" eb="18">
      <t>トウ</t>
    </rPh>
    <rPh sb="20" eb="22">
      <t>コウジョ</t>
    </rPh>
    <rPh sb="24" eb="27">
      <t>ショウキボ</t>
    </rPh>
    <rPh sb="27" eb="29">
      <t>キギョウ</t>
    </rPh>
    <rPh sb="29" eb="31">
      <t>キョウサイ</t>
    </rPh>
    <rPh sb="31" eb="32">
      <t>トウ</t>
    </rPh>
    <rPh sb="32" eb="34">
      <t>カケキン</t>
    </rPh>
    <rPh sb="35" eb="38">
      <t>ゴウケイガク</t>
    </rPh>
    <rPh sb="39" eb="41">
      <t>ニュウリョク</t>
    </rPh>
    <phoneticPr fontId="2"/>
  </si>
  <si>
    <t>　従業員から提出を受けた『保険料控除申告書』の内容を確認し、従業員が本年中に支払った旧長期損害保険料の合計額（申告書の「Ⓐのうち旧長期損害保険料の金額の合計額」）を入力してください。</t>
    <rPh sb="1" eb="4">
      <t>ジュウギョウイン</t>
    </rPh>
    <rPh sb="6" eb="8">
      <t>テイシュツ</t>
    </rPh>
    <rPh sb="9" eb="10">
      <t>ウ</t>
    </rPh>
    <rPh sb="13" eb="18">
      <t>ホケンリョウコウジョ</t>
    </rPh>
    <rPh sb="18" eb="21">
      <t>シンコクショ</t>
    </rPh>
    <rPh sb="23" eb="25">
      <t>ナイヨウ</t>
    </rPh>
    <rPh sb="26" eb="28">
      <t>カクニン</t>
    </rPh>
    <rPh sb="30" eb="33">
      <t>ジュウギョウイン</t>
    </rPh>
    <rPh sb="34" eb="37">
      <t>ホンネンチュウ</t>
    </rPh>
    <rPh sb="38" eb="40">
      <t>シハラ</t>
    </rPh>
    <rPh sb="42" eb="43">
      <t>キュウ</t>
    </rPh>
    <rPh sb="43" eb="45">
      <t>チョウキ</t>
    </rPh>
    <rPh sb="45" eb="47">
      <t>ソンガイ</t>
    </rPh>
    <rPh sb="47" eb="49">
      <t>ホケン</t>
    </rPh>
    <rPh sb="49" eb="50">
      <t>リョウ</t>
    </rPh>
    <rPh sb="51" eb="53">
      <t>ゴウケイ</t>
    </rPh>
    <rPh sb="53" eb="54">
      <t>ガク</t>
    </rPh>
    <rPh sb="55" eb="58">
      <t>シンコクショ</t>
    </rPh>
    <rPh sb="82" eb="84">
      <t>ニュウリョク</t>
    </rPh>
    <phoneticPr fontId="2"/>
  </si>
  <si>
    <t>特定扶養親族の人数</t>
    <phoneticPr fontId="2"/>
  </si>
  <si>
    <t>同居老親等の人数</t>
    <phoneticPr fontId="2"/>
  </si>
  <si>
    <t>　従業員から提出を受けた『扶養控除等（異動）申告書』の内容を確認し、そこに記載されている一般の障害者の合計人数を入力してください。</t>
    <rPh sb="1" eb="4">
      <t>ジュウギョウイン</t>
    </rPh>
    <rPh sb="6" eb="8">
      <t>テイシュツ</t>
    </rPh>
    <rPh sb="9" eb="10">
      <t>ウ</t>
    </rPh>
    <rPh sb="37" eb="39">
      <t>キサイ</t>
    </rPh>
    <rPh sb="44" eb="46">
      <t>イッパン</t>
    </rPh>
    <rPh sb="47" eb="50">
      <t>ショウガイシャ</t>
    </rPh>
    <rPh sb="51" eb="53">
      <t>ゴウケイ</t>
    </rPh>
    <rPh sb="53" eb="55">
      <t>ニンズウ</t>
    </rPh>
    <rPh sb="56" eb="58">
      <t>ニュウリョク</t>
    </rPh>
    <phoneticPr fontId="2"/>
  </si>
  <si>
    <t>　従業員から提出を受けた『扶養控除等（異動）申告書』の内容を確認し、そこに記載されている同居特別障害者以外の特別障害者（申告書の「特別障害者」）の合計人数を入力してください。</t>
    <rPh sb="1" eb="4">
      <t>ジュウギョウイン</t>
    </rPh>
    <rPh sb="6" eb="8">
      <t>テイシュツ</t>
    </rPh>
    <rPh sb="9" eb="10">
      <t>ウ</t>
    </rPh>
    <rPh sb="37" eb="39">
      <t>キサイ</t>
    </rPh>
    <rPh sb="44" eb="46">
      <t>ドウキョ</t>
    </rPh>
    <rPh sb="46" eb="48">
      <t>トクベツ</t>
    </rPh>
    <rPh sb="48" eb="51">
      <t>ショウガイシャ</t>
    </rPh>
    <rPh sb="51" eb="53">
      <t>イガイ</t>
    </rPh>
    <rPh sb="54" eb="56">
      <t>トクベツ</t>
    </rPh>
    <rPh sb="56" eb="58">
      <t>ショウガイ</t>
    </rPh>
    <rPh sb="58" eb="59">
      <t>シャ</t>
    </rPh>
    <rPh sb="60" eb="63">
      <t>シンコクショ</t>
    </rPh>
    <rPh sb="65" eb="67">
      <t>トクベツ</t>
    </rPh>
    <rPh sb="67" eb="70">
      <t>ショウガイシャ</t>
    </rPh>
    <rPh sb="73" eb="75">
      <t>ゴウケイ</t>
    </rPh>
    <rPh sb="75" eb="77">
      <t>ニンズウ</t>
    </rPh>
    <rPh sb="78" eb="80">
      <t>ニュウリョク</t>
    </rPh>
    <phoneticPr fontId="2"/>
  </si>
  <si>
    <t>　従業員から提出を受けた『扶養控除等（異動）申告書』の内容を確認し、そこに記載されている同居特別障害者の合計人数を入力してください。</t>
    <rPh sb="1" eb="4">
      <t>ジュウギョウイン</t>
    </rPh>
    <rPh sb="6" eb="8">
      <t>テイシュツ</t>
    </rPh>
    <rPh sb="9" eb="10">
      <t>ウ</t>
    </rPh>
    <rPh sb="37" eb="39">
      <t>キサイ</t>
    </rPh>
    <rPh sb="44" eb="46">
      <t>ドウキョ</t>
    </rPh>
    <rPh sb="46" eb="48">
      <t>トクベツ</t>
    </rPh>
    <rPh sb="48" eb="51">
      <t>ショウガイシャ</t>
    </rPh>
    <rPh sb="52" eb="54">
      <t>ゴウケイ</t>
    </rPh>
    <rPh sb="54" eb="56">
      <t>ニンズウ</t>
    </rPh>
    <rPh sb="57" eb="59">
      <t>ニュウリョク</t>
    </rPh>
    <phoneticPr fontId="2"/>
  </si>
  <si>
    <t>　従業員から提出を受けた『扶養控除等（異動）申告書』の内容を確認し、そこに本人が勤労学生に該当する旨が記載されている（申告書の勤労学生にチェックがある）場合には「１」を入力してください。</t>
    <rPh sb="1" eb="4">
      <t>ジュウギョウイン</t>
    </rPh>
    <rPh sb="6" eb="8">
      <t>テイシュツ</t>
    </rPh>
    <rPh sb="9" eb="10">
      <t>ウ</t>
    </rPh>
    <rPh sb="27" eb="29">
      <t>ナイヨウ</t>
    </rPh>
    <rPh sb="30" eb="32">
      <t>カクニン</t>
    </rPh>
    <rPh sb="37" eb="39">
      <t>ホンニン</t>
    </rPh>
    <rPh sb="40" eb="44">
      <t>キンロウガクセイ</t>
    </rPh>
    <rPh sb="45" eb="47">
      <t>ガイトウ</t>
    </rPh>
    <rPh sb="49" eb="50">
      <t>ムネ</t>
    </rPh>
    <rPh sb="51" eb="53">
      <t>キサイ</t>
    </rPh>
    <rPh sb="84" eb="86">
      <t>ニュウリョク</t>
    </rPh>
    <phoneticPr fontId="2"/>
  </si>
  <si>
    <r>
      <t>　　「</t>
    </r>
    <r>
      <rPr>
        <sz val="10"/>
        <color rgb="FFFF0000"/>
        <rFont val="ＭＳ Ｐゴシック"/>
        <family val="3"/>
        <charset val="128"/>
      </rPr>
      <t>同居特別障害者</t>
    </r>
    <r>
      <rPr>
        <sz val="10"/>
        <rFont val="ＭＳ Ｐゴシック"/>
        <family val="3"/>
        <charset val="128"/>
      </rPr>
      <t>」とは、同一生計配偶者又は扶養親族のうち特別障害者に該当する人で、従業員、従業員の配偶者又は従業員と生計を一にするその他の親族のいずれかとの同居を常況としている人をいいます。</t>
    </r>
    <rPh sb="3" eb="7">
      <t>ドウキョトクベツ</t>
    </rPh>
    <rPh sb="7" eb="10">
      <t>ショウガイシャ</t>
    </rPh>
    <rPh sb="56" eb="59">
      <t>ジュウギョウイン</t>
    </rPh>
    <phoneticPr fontId="2"/>
  </si>
  <si>
    <t>　従業員に対し本年中に支払った給与等から控除した社会保険料の合計額を入力してください。</t>
    <rPh sb="1" eb="4">
      <t>ジュウギョウイン</t>
    </rPh>
    <rPh sb="5" eb="6">
      <t>タイ</t>
    </rPh>
    <rPh sb="7" eb="9">
      <t>ホンネン</t>
    </rPh>
    <rPh sb="9" eb="10">
      <t>チュウ</t>
    </rPh>
    <rPh sb="11" eb="13">
      <t>シハラ</t>
    </rPh>
    <rPh sb="15" eb="17">
      <t>キュウヨ</t>
    </rPh>
    <rPh sb="17" eb="18">
      <t>トウ</t>
    </rPh>
    <rPh sb="20" eb="22">
      <t>コウジョ</t>
    </rPh>
    <rPh sb="24" eb="26">
      <t>シャカイ</t>
    </rPh>
    <rPh sb="26" eb="29">
      <t>ホケンリョウ</t>
    </rPh>
    <rPh sb="30" eb="33">
      <t>ゴウケイガク</t>
    </rPh>
    <rPh sb="34" eb="36">
      <t>ニュウリョク</t>
    </rPh>
    <phoneticPr fontId="2"/>
  </si>
  <si>
    <t>　従業員から提出を受けた『保険料控除申告書』の内容を確認し、従業員が本年中に支払った社会保険料の合計額（申告書の「社会保険料控除」欄の「合計（控除額）」）を入力してください。</t>
    <rPh sb="1" eb="4">
      <t>ジュウギョウイン</t>
    </rPh>
    <rPh sb="6" eb="8">
      <t>テイシュツ</t>
    </rPh>
    <rPh sb="9" eb="10">
      <t>ウ</t>
    </rPh>
    <rPh sb="13" eb="18">
      <t>ホケンリョウコウジョ</t>
    </rPh>
    <rPh sb="18" eb="21">
      <t>シンコクショ</t>
    </rPh>
    <rPh sb="23" eb="25">
      <t>ナイヨウ</t>
    </rPh>
    <rPh sb="26" eb="28">
      <t>カクニン</t>
    </rPh>
    <rPh sb="30" eb="33">
      <t>ジュウギョウイン</t>
    </rPh>
    <rPh sb="34" eb="36">
      <t>ホンネン</t>
    </rPh>
    <rPh sb="36" eb="37">
      <t>チュウ</t>
    </rPh>
    <rPh sb="38" eb="40">
      <t>シハラ</t>
    </rPh>
    <rPh sb="42" eb="44">
      <t>シャカイ</t>
    </rPh>
    <rPh sb="44" eb="47">
      <t>ホケンリョウ</t>
    </rPh>
    <rPh sb="48" eb="50">
      <t>ゴウケイ</t>
    </rPh>
    <rPh sb="50" eb="51">
      <t>ガク</t>
    </rPh>
    <rPh sb="57" eb="62">
      <t>シャカイホケンリョウ</t>
    </rPh>
    <rPh sb="65" eb="66">
      <t>ラン</t>
    </rPh>
    <rPh sb="78" eb="80">
      <t>ニュウリョク</t>
    </rPh>
    <phoneticPr fontId="2"/>
  </si>
  <si>
    <t>　従業員から提出を受けた『保険料控除申告書』の内容を確認し、従業員が本年中に支払った小規模企業共済等掛金の合計額（申告書の「小規模企業共済等掛金控除」欄の「合計（控除額）」）を入力してください。</t>
    <rPh sb="1" eb="4">
      <t>ジュウギョウイン</t>
    </rPh>
    <rPh sb="6" eb="8">
      <t>テイシュツ</t>
    </rPh>
    <rPh sb="9" eb="10">
      <t>ウ</t>
    </rPh>
    <rPh sb="13" eb="18">
      <t>ホケンリョウコウジョ</t>
    </rPh>
    <rPh sb="18" eb="21">
      <t>シンコクショ</t>
    </rPh>
    <rPh sb="23" eb="25">
      <t>ナイヨウ</t>
    </rPh>
    <rPh sb="26" eb="28">
      <t>カクニン</t>
    </rPh>
    <rPh sb="30" eb="33">
      <t>ジュウギョウイン</t>
    </rPh>
    <rPh sb="34" eb="36">
      <t>ホンネン</t>
    </rPh>
    <rPh sb="36" eb="37">
      <t>チュウ</t>
    </rPh>
    <rPh sb="38" eb="40">
      <t>シハラ</t>
    </rPh>
    <rPh sb="42" eb="47">
      <t>ショウキボキギョウ</t>
    </rPh>
    <rPh sb="47" eb="50">
      <t>キョウサイトウ</t>
    </rPh>
    <rPh sb="50" eb="52">
      <t>カケキン</t>
    </rPh>
    <rPh sb="53" eb="55">
      <t>ゴウケイ</t>
    </rPh>
    <rPh sb="55" eb="56">
      <t>ガク</t>
    </rPh>
    <rPh sb="57" eb="60">
      <t>シンコクショ</t>
    </rPh>
    <rPh sb="75" eb="76">
      <t>ラン</t>
    </rPh>
    <rPh sb="78" eb="80">
      <t>ゴウケイ</t>
    </rPh>
    <rPh sb="81" eb="84">
      <t>コウジョガク</t>
    </rPh>
    <rPh sb="88" eb="90">
      <t>ニュウリョク</t>
    </rPh>
    <phoneticPr fontId="2"/>
  </si>
  <si>
    <t>　従業員から提出を受けた『保険料控除申告書』の内容を確認し、生命保険料控除の控除額（申告書の「生命保険料控除額計（㋑＋㋺＋㋩）（最高120,000円）」）を入力してください。</t>
    <rPh sb="1" eb="4">
      <t>ジュウギョウイン</t>
    </rPh>
    <rPh sb="6" eb="8">
      <t>テイシュツ</t>
    </rPh>
    <rPh sb="9" eb="10">
      <t>ウ</t>
    </rPh>
    <rPh sb="13" eb="18">
      <t>ホケンリョウコウジョ</t>
    </rPh>
    <rPh sb="18" eb="21">
      <t>シンコクショ</t>
    </rPh>
    <rPh sb="23" eb="25">
      <t>ナイヨウ</t>
    </rPh>
    <rPh sb="26" eb="28">
      <t>カクニン</t>
    </rPh>
    <rPh sb="30" eb="32">
      <t>セイメイ</t>
    </rPh>
    <rPh sb="32" eb="35">
      <t>ホケンリョウ</t>
    </rPh>
    <rPh sb="35" eb="37">
      <t>コウジョ</t>
    </rPh>
    <rPh sb="38" eb="40">
      <t>コウジョ</t>
    </rPh>
    <rPh sb="40" eb="41">
      <t>ガク</t>
    </rPh>
    <rPh sb="42" eb="45">
      <t>シンコクショ</t>
    </rPh>
    <rPh sb="64" eb="66">
      <t>サイコウ</t>
    </rPh>
    <rPh sb="73" eb="74">
      <t>エン</t>
    </rPh>
    <rPh sb="78" eb="80">
      <t>ニュウリョク</t>
    </rPh>
    <phoneticPr fontId="2"/>
  </si>
  <si>
    <t>　従業員から提出を受けた『保険料控除申告書』の内容を確認し、地震保険料控除の控除額（申告書の「地震保険料控除額（最高50,000円）」）を入力してください。</t>
    <rPh sb="1" eb="4">
      <t>ジュウギョウイン</t>
    </rPh>
    <rPh sb="6" eb="8">
      <t>テイシュツ</t>
    </rPh>
    <rPh sb="9" eb="10">
      <t>ウ</t>
    </rPh>
    <rPh sb="13" eb="18">
      <t>ホケンリョウコウジョ</t>
    </rPh>
    <rPh sb="18" eb="21">
      <t>シンコクショ</t>
    </rPh>
    <rPh sb="30" eb="32">
      <t>ジシン</t>
    </rPh>
    <rPh sb="32" eb="35">
      <t>ホケンリョウ</t>
    </rPh>
    <rPh sb="35" eb="37">
      <t>コウジョ</t>
    </rPh>
    <rPh sb="38" eb="40">
      <t>コウジョ</t>
    </rPh>
    <rPh sb="40" eb="41">
      <t>ガク</t>
    </rPh>
    <rPh sb="42" eb="45">
      <t>シンコクショ</t>
    </rPh>
    <rPh sb="56" eb="58">
      <t>サイコウ</t>
    </rPh>
    <rPh sb="64" eb="65">
      <t>エン</t>
    </rPh>
    <rPh sb="69" eb="71">
      <t>ニュウリョク</t>
    </rPh>
    <phoneticPr fontId="2"/>
  </si>
  <si>
    <t>扶養控除及び障害者控除等の控除額</t>
    <rPh sb="0" eb="2">
      <t>フヨウ</t>
    </rPh>
    <rPh sb="2" eb="4">
      <t>コウジョ</t>
    </rPh>
    <rPh sb="4" eb="5">
      <t>オヨ</t>
    </rPh>
    <rPh sb="6" eb="9">
      <t>ショウガイシャ</t>
    </rPh>
    <rPh sb="9" eb="11">
      <t>コウジョ</t>
    </rPh>
    <rPh sb="11" eb="12">
      <t>ナド</t>
    </rPh>
    <rPh sb="13" eb="16">
      <t>コウジョガク</t>
    </rPh>
    <phoneticPr fontId="2"/>
  </si>
  <si>
    <r>
      <rPr>
        <sz val="11"/>
        <color theme="10"/>
        <rFont val="ＭＳ Ｐゴシック"/>
        <family val="3"/>
        <charset val="128"/>
      </rPr>
      <t xml:space="preserve">　※ </t>
    </r>
    <r>
      <rPr>
        <u/>
        <sz val="11"/>
        <color theme="10"/>
        <rFont val="ＭＳ Ｐゴシック"/>
        <family val="3"/>
        <charset val="128"/>
      </rPr>
      <t>申告書の該当箇所を見る。</t>
    </r>
    <rPh sb="3" eb="6">
      <t>シンコクショ</t>
    </rPh>
    <rPh sb="7" eb="9">
      <t>ガイトウ</t>
    </rPh>
    <rPh sb="9" eb="11">
      <t>カショ</t>
    </rPh>
    <rPh sb="12" eb="13">
      <t>ミ</t>
    </rPh>
    <phoneticPr fontId="2"/>
  </si>
  <si>
    <t>配偶者の合計所得金額</t>
    <rPh sb="0" eb="3">
      <t>ハイグウシャ</t>
    </rPh>
    <rPh sb="4" eb="8">
      <t>ゴウケイショトク</t>
    </rPh>
    <rPh sb="8" eb="10">
      <t>キンガク</t>
    </rPh>
    <phoneticPr fontId="2"/>
  </si>
  <si>
    <t xml:space="preserve">       </t>
    <phoneticPr fontId="2"/>
  </si>
  <si>
    <t>旧長期損害保険料支払額</t>
    <phoneticPr fontId="2"/>
  </si>
  <si>
    <t>Ⓑ</t>
    <phoneticPr fontId="2"/>
  </si>
  <si>
    <t>Ⓒ</t>
    <phoneticPr fontId="2"/>
  </si>
  <si>
    <t>B～C計</t>
    <rPh sb="3" eb="4">
      <t>ケイ</t>
    </rPh>
    <phoneticPr fontId="2"/>
  </si>
  <si>
    <t>Ⓗ</t>
    <phoneticPr fontId="2"/>
  </si>
  <si>
    <t>　従業員から提出を受けた『扶養控除等（異動）申告書』の内容を確認し、そこに記載されている特定扶養親族の合計人数（申告書の「控除対象扶養親族」欄の「特定扶養親族」にチェックが付された人の合計人数）を入力してください。
　（注）Ⓑ欄の特定扶養親族の人数・Ⓒ欄の同居老親等の人数・Ⓓ欄の同居老親等以外の老人扶養親族の人数の合計が、Ⓐ欄に入力した控除対象扶養親族の人数より多い場合、エラーとなります。</t>
    <rPh sb="1" eb="4">
      <t>ジュウギョウイン</t>
    </rPh>
    <rPh sb="6" eb="8">
      <t>テイシュツ</t>
    </rPh>
    <rPh sb="9" eb="10">
      <t>ウ</t>
    </rPh>
    <rPh sb="37" eb="39">
      <t>キサイ</t>
    </rPh>
    <rPh sb="44" eb="46">
      <t>トクテイ</t>
    </rPh>
    <rPh sb="46" eb="50">
      <t>フヨウシンゾク</t>
    </rPh>
    <rPh sb="51" eb="53">
      <t>ゴウケイ</t>
    </rPh>
    <rPh sb="53" eb="55">
      <t>ニンズウ</t>
    </rPh>
    <rPh sb="56" eb="59">
      <t>シンコクショ</t>
    </rPh>
    <rPh sb="61" eb="65">
      <t>コウジョタイショウ</t>
    </rPh>
    <rPh sb="65" eb="69">
      <t>フヨウシンゾク</t>
    </rPh>
    <rPh sb="70" eb="71">
      <t>ラン</t>
    </rPh>
    <rPh sb="73" eb="75">
      <t>トクテイ</t>
    </rPh>
    <rPh sb="75" eb="79">
      <t>フヨウシンゾク</t>
    </rPh>
    <rPh sb="86" eb="87">
      <t>フ</t>
    </rPh>
    <rPh sb="90" eb="91">
      <t>ヒト</t>
    </rPh>
    <rPh sb="92" eb="96">
      <t>ゴウケイニンズウ</t>
    </rPh>
    <rPh sb="98" eb="100">
      <t>ニュウリョク</t>
    </rPh>
    <rPh sb="183" eb="184">
      <t>オオ</t>
    </rPh>
    <phoneticPr fontId="2"/>
  </si>
  <si>
    <t>　従業員から提出を受けた『扶養控除等（異動）申告書』の内容を確認し、そこに記載されている同居老親等の合計人数（申告書の「控除対象扶養親族」欄の「同居老親等」にチェックが付された人の合計人数）を入力してください。
　（注）Ⓑ欄の特定扶養親族の人数・Ⓒ欄の同居老親等の人数・Ⓓ欄の同居老親等以外の老人扶養親族の人数の合計が、Ⓐ欄に入力した控除対象扶養親族の人数より多い場合、エラーとなります。
　</t>
    <rPh sb="1" eb="4">
      <t>ジュウギョウイン</t>
    </rPh>
    <rPh sb="6" eb="8">
      <t>テイシュツ</t>
    </rPh>
    <rPh sb="9" eb="10">
      <t>ウ</t>
    </rPh>
    <rPh sb="37" eb="39">
      <t>キサイ</t>
    </rPh>
    <rPh sb="44" eb="49">
      <t>ドウキョロウシントウ</t>
    </rPh>
    <rPh sb="50" eb="52">
      <t>ゴウケイ</t>
    </rPh>
    <rPh sb="52" eb="54">
      <t>ニンズウ</t>
    </rPh>
    <rPh sb="72" eb="74">
      <t>ドウキョ</t>
    </rPh>
    <rPh sb="74" eb="77">
      <t>ロウシントウ</t>
    </rPh>
    <rPh sb="96" eb="98">
      <t>ニュウリョク</t>
    </rPh>
    <phoneticPr fontId="2"/>
  </si>
  <si>
    <t>　従業員から提出を受けた『扶養控除等（異動）申告書』の内容を確認し、そこに記載されている同居老親等以外の老人扶養親族の合計人数（申告書の「控除対象扶養親族」欄の「その他」にチェックが付された人の合計人数）を入力してください。
　（注）Ⓑ欄の特定扶養親族の人数・Ⓒ欄の同居老親等の人数・Ⓓ欄の同居老親等以外の老人扶養親族の人数の合計が、Ⓐ欄に入力した控除対象扶養親族の人数より多い場合、エラーとなります。</t>
    <rPh sb="1" eb="4">
      <t>ジュウギョウイン</t>
    </rPh>
    <rPh sb="6" eb="8">
      <t>テイシュツ</t>
    </rPh>
    <rPh sb="9" eb="10">
      <t>ウ</t>
    </rPh>
    <rPh sb="37" eb="39">
      <t>キサイ</t>
    </rPh>
    <rPh sb="44" eb="49">
      <t>ドウキョロウシントウ</t>
    </rPh>
    <rPh sb="49" eb="51">
      <t>イガイ</t>
    </rPh>
    <rPh sb="52" eb="58">
      <t>ロウジンフヨウシンゾク</t>
    </rPh>
    <rPh sb="59" eb="61">
      <t>ゴウケイ</t>
    </rPh>
    <rPh sb="61" eb="63">
      <t>ニンズウ</t>
    </rPh>
    <rPh sb="83" eb="84">
      <t>タ</t>
    </rPh>
    <rPh sb="103" eb="105">
      <t>ニュウリョク</t>
    </rPh>
    <phoneticPr fontId="2"/>
  </si>
  <si>
    <t>　従業員から提出を受けた『扶養控除等（異動）申告書』の内容を確認し、そこに本人が寡婦に該当する旨が記載されている（申告書の「寡婦」にチェックがある）場合には「１」を入力してください。
　（注）Ⓘ欄のひとり親に「１」を入力した場合、Ⓗ欄の寡婦に「１」を入力することはできません。</t>
    <rPh sb="1" eb="4">
      <t>ジュウギョウイン</t>
    </rPh>
    <rPh sb="6" eb="8">
      <t>テイシュツ</t>
    </rPh>
    <rPh sb="9" eb="10">
      <t>ウ</t>
    </rPh>
    <rPh sb="37" eb="39">
      <t>ホンニン</t>
    </rPh>
    <rPh sb="40" eb="42">
      <t>カフ</t>
    </rPh>
    <rPh sb="43" eb="45">
      <t>ガイトウ</t>
    </rPh>
    <rPh sb="47" eb="48">
      <t>ムネ</t>
    </rPh>
    <rPh sb="49" eb="51">
      <t>キサイ</t>
    </rPh>
    <rPh sb="74" eb="76">
      <t>バアイ</t>
    </rPh>
    <rPh sb="82" eb="84">
      <t>ニュウリョク</t>
    </rPh>
    <phoneticPr fontId="2"/>
  </si>
  <si>
    <t>　従業員から提出を受けた『扶養控除等（異動）申告書』の内容を確認し、そこに本人がひとり親に該当する旨が記載されている（申告書の「ひとり親」にチェックがある）場合には「１」を入力してください。
　（注）Ⓗ欄の寡婦に「１」を入力した場合、Ⓘ欄のひとり親に「１」を入力することはできません。</t>
    <rPh sb="1" eb="4">
      <t>ジュウギョウイン</t>
    </rPh>
    <rPh sb="6" eb="8">
      <t>テイシュツ</t>
    </rPh>
    <rPh sb="9" eb="10">
      <t>ウ</t>
    </rPh>
    <rPh sb="27" eb="29">
      <t>ナイヨウ</t>
    </rPh>
    <rPh sb="30" eb="32">
      <t>カクニン</t>
    </rPh>
    <rPh sb="37" eb="39">
      <t>ホンニン</t>
    </rPh>
    <rPh sb="43" eb="44">
      <t>オヤ</t>
    </rPh>
    <rPh sb="45" eb="47">
      <t>ガイトウ</t>
    </rPh>
    <rPh sb="49" eb="50">
      <t>ムネ</t>
    </rPh>
    <rPh sb="51" eb="53">
      <t>キサイ</t>
    </rPh>
    <rPh sb="67" eb="68">
      <t>オヤ</t>
    </rPh>
    <rPh sb="86" eb="88">
      <t>ニュウリョク</t>
    </rPh>
    <rPh sb="104" eb="106">
      <t>カフ</t>
    </rPh>
    <rPh sb="124" eb="125">
      <t>オヤ</t>
    </rPh>
    <phoneticPr fontId="2"/>
  </si>
  <si>
    <t>配偶者（特別）控除額【⑰欄】</t>
    <rPh sb="0" eb="3">
      <t>ハイグウシャ</t>
    </rPh>
    <rPh sb="4" eb="6">
      <t>トクベツ</t>
    </rPh>
    <rPh sb="7" eb="10">
      <t>コウジョガク</t>
    </rPh>
    <rPh sb="12" eb="13">
      <t>ラン</t>
    </rPh>
    <phoneticPr fontId="2"/>
  </si>
  <si>
    <t>地震保険料の控除額【⑯欄】</t>
    <rPh sb="0" eb="5">
      <t>ジシンホケンリョウ</t>
    </rPh>
    <rPh sb="6" eb="9">
      <t>コウジョガク</t>
    </rPh>
    <rPh sb="11" eb="12">
      <t>ラン</t>
    </rPh>
    <phoneticPr fontId="2"/>
  </si>
  <si>
    <t>生命保険料の控除額【⑮欄】</t>
    <rPh sb="0" eb="5">
      <t>セイメイホケンリョウ</t>
    </rPh>
    <rPh sb="6" eb="9">
      <t>コウジョガク</t>
    </rPh>
    <rPh sb="11" eb="12">
      <t>ラン</t>
    </rPh>
    <phoneticPr fontId="2"/>
  </si>
  <si>
    <t>社会保険料等控除額のうち、申告による小規模企業共済等掛金の控除分【⑭欄】</t>
    <rPh sb="13" eb="15">
      <t>シンコク</t>
    </rPh>
    <rPh sb="18" eb="21">
      <t>ショウキボ</t>
    </rPh>
    <rPh sb="21" eb="23">
      <t>キギョウ</t>
    </rPh>
    <rPh sb="23" eb="25">
      <t>キョウサイ</t>
    </rPh>
    <rPh sb="25" eb="26">
      <t>トウ</t>
    </rPh>
    <rPh sb="26" eb="28">
      <t>カケキン</t>
    </rPh>
    <rPh sb="29" eb="31">
      <t>コウジョ</t>
    </rPh>
    <rPh sb="31" eb="32">
      <t>ブン</t>
    </rPh>
    <rPh sb="34" eb="35">
      <t>ラン</t>
    </rPh>
    <phoneticPr fontId="2"/>
  </si>
  <si>
    <t>社会保険料等控除額のうち、申告による社会保険料の控除分【⑬欄】</t>
    <rPh sb="13" eb="15">
      <t>シンコク</t>
    </rPh>
    <rPh sb="18" eb="20">
      <t>シャカイ</t>
    </rPh>
    <rPh sb="20" eb="23">
      <t>ホケンリョウ</t>
    </rPh>
    <rPh sb="24" eb="26">
      <t>コウジョ</t>
    </rPh>
    <rPh sb="26" eb="27">
      <t>ブン</t>
    </rPh>
    <rPh sb="29" eb="30">
      <t>ラン</t>
    </rPh>
    <phoneticPr fontId="2"/>
  </si>
  <si>
    <t>社会保険料等控除額のうち、給与等からの控除分【⑫欄】</t>
    <rPh sb="13" eb="16">
      <t>キュウヨトウ</t>
    </rPh>
    <rPh sb="19" eb="22">
      <t>コウジョブン</t>
    </rPh>
    <rPh sb="24" eb="25">
      <t>ラン</t>
    </rPh>
    <phoneticPr fontId="2"/>
  </si>
  <si>
    <t>給料・手当等【①・③欄】</t>
    <rPh sb="0" eb="2">
      <t>キュウリョウ</t>
    </rPh>
    <rPh sb="3" eb="6">
      <t>テアテトウ</t>
    </rPh>
    <rPh sb="10" eb="11">
      <t>ラン</t>
    </rPh>
    <phoneticPr fontId="2"/>
  </si>
  <si>
    <t>賞与等【④・⑥欄】</t>
    <rPh sb="0" eb="3">
      <t>ショウヨトウ</t>
    </rPh>
    <rPh sb="7" eb="8">
      <t>ラン</t>
    </rPh>
    <phoneticPr fontId="2"/>
  </si>
  <si>
    <t>控除対象扶養親族の人数【Ⓐ欄】</t>
    <rPh sb="0" eb="4">
      <t>コウジョタイショウ</t>
    </rPh>
    <rPh sb="4" eb="6">
      <t>フヨウ</t>
    </rPh>
    <rPh sb="6" eb="8">
      <t>シンゾク</t>
    </rPh>
    <rPh sb="9" eb="11">
      <t>ニンズ</t>
    </rPh>
    <rPh sb="13" eb="14">
      <t>ラン</t>
    </rPh>
    <phoneticPr fontId="2"/>
  </si>
  <si>
    <t>特定扶養親族の人数【Ⓑ欄】</t>
    <rPh sb="11" eb="12">
      <t>ラン</t>
    </rPh>
    <phoneticPr fontId="2"/>
  </si>
  <si>
    <t>一般の障害者の人数【Ⓔ欄】</t>
    <rPh sb="11" eb="12">
      <t>ラン</t>
    </rPh>
    <phoneticPr fontId="2"/>
  </si>
  <si>
    <t>同居特別障害者以外の特別障害者の人数【Ⓕ欄】</t>
    <rPh sb="20" eb="21">
      <t>ラン</t>
    </rPh>
    <phoneticPr fontId="2"/>
  </si>
  <si>
    <t>同居特別障害者の人数【Ⓖ欄】</t>
    <rPh sb="0" eb="2">
      <t>ドウキョ</t>
    </rPh>
    <rPh sb="2" eb="4">
      <t>トクベツ</t>
    </rPh>
    <rPh sb="4" eb="7">
      <t>ショウガイシャ</t>
    </rPh>
    <rPh sb="8" eb="10">
      <t>ニンズ</t>
    </rPh>
    <rPh sb="12" eb="13">
      <t>ラン</t>
    </rPh>
    <phoneticPr fontId="2"/>
  </si>
  <si>
    <t>寡婦の該当【Ⓗ欄】</t>
    <rPh sb="0" eb="2">
      <t>カフ</t>
    </rPh>
    <rPh sb="3" eb="5">
      <t>ガイトウ</t>
    </rPh>
    <rPh sb="7" eb="8">
      <t>ラン</t>
    </rPh>
    <phoneticPr fontId="2"/>
  </si>
  <si>
    <t>ひとり親の該当【Ⓘ欄】</t>
    <rPh sb="9" eb="10">
      <t>ラン</t>
    </rPh>
    <phoneticPr fontId="2"/>
  </si>
  <si>
    <t>勤労学生の該当【Ⓙ欄】</t>
    <rPh sb="0" eb="4">
      <t>キンロウガクセイ</t>
    </rPh>
    <rPh sb="9" eb="10">
      <t>ラン</t>
    </rPh>
    <phoneticPr fontId="2"/>
  </si>
  <si>
    <t>　従業員から提出を受けた『扶養控除等（異動）申告書』の内容を確認し、そこに記載されている控除対象扶養親族の合計人数を入力してください。
　（注）Ⓐ欄に入力した控除対象扶養親族の人数が、Ⓑ欄の特定扶養親族の人数・Ⓒ欄の同居老親等の人数・Ⓓ欄の同居老親等以外の老人扶養親族の人数の合計より少ない場合、エラーとなります。</t>
    <rPh sb="1" eb="4">
      <t>ジュウギョウイン</t>
    </rPh>
    <rPh sb="6" eb="8">
      <t>テイシュツ</t>
    </rPh>
    <rPh sb="9" eb="10">
      <t>ウ</t>
    </rPh>
    <rPh sb="27" eb="29">
      <t>ナイヨウ</t>
    </rPh>
    <rPh sb="30" eb="32">
      <t>カクニン</t>
    </rPh>
    <rPh sb="37" eb="39">
      <t>キサイ</t>
    </rPh>
    <rPh sb="44" eb="48">
      <t>コウジョタイショウ</t>
    </rPh>
    <rPh sb="48" eb="52">
      <t>フヨウシンゾク</t>
    </rPh>
    <rPh sb="53" eb="55">
      <t>ゴウケイ</t>
    </rPh>
    <rPh sb="55" eb="57">
      <t>ニンズウ</t>
    </rPh>
    <rPh sb="58" eb="60">
      <t>ニュウリョク</t>
    </rPh>
    <rPh sb="146" eb="148">
      <t>バアイ</t>
    </rPh>
    <phoneticPr fontId="2"/>
  </si>
  <si>
    <t>－</t>
    <phoneticPr fontId="2"/>
  </si>
  <si>
    <t>同居老親等の人数【Ⓒ欄】</t>
    <phoneticPr fontId="2"/>
  </si>
  <si>
    <t>同居老親等以外の
老人扶養親族の人数【Ⓓ欄】</t>
    <phoneticPr fontId="2"/>
  </si>
  <si>
    <t xml:space="preserve">　差引超過額のうち、本年中に還付する金額を入力してください。
</t>
    <rPh sb="1" eb="3">
      <t>サシヒキ</t>
    </rPh>
    <rPh sb="3" eb="6">
      <t>チョウカガク</t>
    </rPh>
    <rPh sb="21" eb="23">
      <t>ニュウリョク</t>
    </rPh>
    <phoneticPr fontId="2"/>
  </si>
  <si>
    <t xml:space="preserve">　差引不足額のうち、本年最後の給与から徴収する金額を入力してください。
</t>
    <rPh sb="1" eb="3">
      <t>サシヒキ</t>
    </rPh>
    <rPh sb="3" eb="5">
      <t>フソク</t>
    </rPh>
    <rPh sb="5" eb="6">
      <t>ガク</t>
    </rPh>
    <rPh sb="26" eb="28">
      <t>ニュウリョク</t>
    </rPh>
    <phoneticPr fontId="2"/>
  </si>
  <si>
    <r>
      <t>　従業員から提出を受けた『基礎控除申告書』の内容を確認し、基礎控除の額を入力</t>
    </r>
    <r>
      <rPr>
        <sz val="10"/>
        <color theme="1"/>
        <rFont val="ＭＳ Ｐゴシック"/>
        <family val="3"/>
        <charset val="128"/>
      </rPr>
      <t>（選択）</t>
    </r>
    <r>
      <rPr>
        <sz val="10"/>
        <rFont val="ＭＳ Ｐゴシック"/>
        <family val="3"/>
        <charset val="128"/>
      </rPr>
      <t>してください。</t>
    </r>
    <rPh sb="1" eb="4">
      <t>ジュウギョウイン</t>
    </rPh>
    <rPh sb="6" eb="8">
      <t>テイシュツ</t>
    </rPh>
    <rPh sb="9" eb="10">
      <t>ウ</t>
    </rPh>
    <rPh sb="13" eb="15">
      <t>キソ</t>
    </rPh>
    <rPh sb="15" eb="17">
      <t>コウジョ</t>
    </rPh>
    <rPh sb="17" eb="20">
      <t>シンコクショ</t>
    </rPh>
    <rPh sb="22" eb="24">
      <t>ナイヨウ</t>
    </rPh>
    <rPh sb="25" eb="27">
      <t>カクニン</t>
    </rPh>
    <rPh sb="29" eb="31">
      <t>キソ</t>
    </rPh>
    <rPh sb="31" eb="33">
      <t>コウジョ</t>
    </rPh>
    <rPh sb="34" eb="35">
      <t>ガク</t>
    </rPh>
    <rPh sb="36" eb="38">
      <t>ニュウリョク</t>
    </rPh>
    <rPh sb="39" eb="41">
      <t>センタク</t>
    </rPh>
    <phoneticPr fontId="2"/>
  </si>
  <si>
    <r>
      <rPr>
        <b/>
        <sz val="10"/>
        <rFont val="ＭＳ Ｐゴシック"/>
        <family val="3"/>
        <charset val="128"/>
      </rPr>
      <t>エラーメッセージ①</t>
    </r>
    <r>
      <rPr>
        <sz val="10"/>
        <rFont val="ＭＳ Ｐゴシック"/>
        <family val="3"/>
        <charset val="128"/>
      </rPr>
      <t xml:space="preserve">
　「『配偶者の合計所得金額』を入力してください。」
</t>
    </r>
    <r>
      <rPr>
        <b/>
        <sz val="10"/>
        <rFont val="ＭＳ Ｐゴシック"/>
        <family val="3"/>
        <charset val="128"/>
      </rPr>
      <t xml:space="preserve">
エラーメッセージ②</t>
    </r>
    <r>
      <rPr>
        <sz val="10"/>
        <rFont val="ＭＳ Ｐゴシック"/>
        <family val="3"/>
        <charset val="128"/>
      </rPr>
      <t xml:space="preserve">
　「『配偶者の合計所得金額』と『配偶者（特別）控除額（⑰欄）』の金額が対応していません。受理した配偶者控除等申告書の内容を確認してください。」</t>
    </r>
    <phoneticPr fontId="2"/>
  </si>
  <si>
    <t xml:space="preserve"> 生計を一にする</t>
    <rPh sb="1" eb="3">
      <t>セイケイ</t>
    </rPh>
    <rPh sb="4" eb="5">
      <t>イツ</t>
    </rPh>
    <phoneticPr fontId="2"/>
  </si>
  <si>
    <r>
      <t>　「</t>
    </r>
    <r>
      <rPr>
        <sz val="10"/>
        <color rgb="FFFF0000"/>
        <rFont val="ＭＳ Ｐゴシック"/>
        <family val="3"/>
        <charset val="128"/>
      </rPr>
      <t>生計を一にする</t>
    </r>
    <r>
      <rPr>
        <sz val="10"/>
        <rFont val="ＭＳ Ｐゴシック"/>
        <family val="3"/>
        <charset val="128"/>
      </rPr>
      <t>」とは、日常の生活の資を共にすることをいいます。
※必ずしも同居を要件とするものではありませんので、例えば、勤務、修学、療養等の都合上別居している場合であっても、余暇には起居を共にすることを常例としている場合や、常に生活費、学資金、療養費等の送金が行われている場合には、「生計を一にする」ものとして取り扱われます。</t>
    </r>
    <rPh sb="60" eb="61">
      <t>タト</t>
    </rPh>
    <phoneticPr fontId="2"/>
  </si>
  <si>
    <t>合計所得金額</t>
    <rPh sb="0" eb="2">
      <t>ゴウケイ</t>
    </rPh>
    <rPh sb="2" eb="4">
      <t>ショトク</t>
    </rPh>
    <rPh sb="4" eb="6">
      <t>キンガク</t>
    </rPh>
    <phoneticPr fontId="2"/>
  </si>
  <si>
    <r>
      <t>　「</t>
    </r>
    <r>
      <rPr>
        <sz val="10"/>
        <color rgb="FFFF0000"/>
        <rFont val="ＭＳ Ｐゴシック"/>
        <family val="3"/>
        <charset val="128"/>
      </rPr>
      <t>合計所得金額</t>
    </r>
    <r>
      <rPr>
        <sz val="10"/>
        <rFont val="ＭＳ Ｐゴシック"/>
        <family val="3"/>
        <charset val="128"/>
      </rPr>
      <t xml:space="preserve">」とは、次の⑴と⑵の合計額に、退職所得金額、山林所得金額を加算した金額です。
⑴　事業所得、不動産所得、給与所得、総合課税の利子所得・配当所得・短期譲渡所得及び雑所得の合計額
（損益通算後の金額）
⑵　総合課税の長期譲渡所得と一時所得の合計額（損益通算後の金額）の2分の1の金額
ただし、一定の繰越控除を受けている場合は、その適用前の金額をいいます。
※申告分離課税の所得がある場合には、それらの所得金額（長（短）期譲渡所得については特別控除前の金額）の合計額を加算した金額です。
</t>
    </r>
    <phoneticPr fontId="2"/>
  </si>
  <si>
    <t xml:space="preserve">　差引超過額のうち、本年最後の給与から徴収する税額に充当する金額を入力してください。
</t>
    <rPh sb="1" eb="3">
      <t>サシヒキ</t>
    </rPh>
    <rPh sb="3" eb="6">
      <t>チョウカガク</t>
    </rPh>
    <rPh sb="33" eb="35">
      <t>ニュウリョク</t>
    </rPh>
    <phoneticPr fontId="2"/>
  </si>
  <si>
    <t xml:space="preserve">　差引超過額のうち、未払給与に係る未徴収の税額に充当する金額を入力してください。
</t>
    <rPh sb="1" eb="3">
      <t>サシヒキ</t>
    </rPh>
    <rPh sb="3" eb="6">
      <t>チョウカガク</t>
    </rPh>
    <rPh sb="31" eb="33">
      <t>ニュウリョク</t>
    </rPh>
    <phoneticPr fontId="2"/>
  </si>
  <si>
    <r>
      <rPr>
        <sz val="11"/>
        <color theme="10"/>
        <rFont val="ＭＳ Ｐゴシック"/>
        <family val="3"/>
        <charset val="128"/>
      </rPr>
      <t xml:space="preserve">　※ </t>
    </r>
    <r>
      <rPr>
        <u/>
        <sz val="11"/>
        <color theme="10"/>
        <rFont val="ＭＳ Ｐゴシック"/>
        <family val="3"/>
        <charset val="128"/>
      </rPr>
      <t>源泉徴収簿の該当箇所を見る。</t>
    </r>
    <phoneticPr fontId="2"/>
  </si>
  <si>
    <r>
      <rPr>
        <sz val="11"/>
        <color theme="10"/>
        <rFont val="ＭＳ Ｐゴシック"/>
        <family val="3"/>
        <charset val="128"/>
      </rPr>
      <t xml:space="preserve">　※ </t>
    </r>
    <r>
      <rPr>
        <u/>
        <sz val="11"/>
        <color theme="10"/>
        <rFont val="ＭＳ Ｐゴシック"/>
        <family val="3"/>
        <charset val="128"/>
      </rPr>
      <t>エラーメッセージについて。</t>
    </r>
    <phoneticPr fontId="2"/>
  </si>
  <si>
    <r>
      <t>　従業員から提出を受けた『所得金額調整控除申告書』の記載内容を確認し、所得金額調整控除の適用の有無を入力（選択）してください。</t>
    </r>
    <r>
      <rPr>
        <sz val="10"/>
        <color rgb="FFFF0000"/>
        <rFont val="ＭＳ Ｐゴシック"/>
        <family val="3"/>
        <charset val="128"/>
      </rPr>
      <t>この欄の入力が漏れると、所得金額調整控除の適用が無いものとして税額が計算されるため、注意してください。</t>
    </r>
    <rPh sb="1" eb="4">
      <t>ジュウギョウイン</t>
    </rPh>
    <rPh sb="6" eb="8">
      <t>テイシュツ</t>
    </rPh>
    <rPh sb="9" eb="10">
      <t>ウ</t>
    </rPh>
    <rPh sb="13" eb="17">
      <t>ショトクキンガク</t>
    </rPh>
    <rPh sb="17" eb="24">
      <t>チョウセイコウジョシンコクショ</t>
    </rPh>
    <rPh sb="26" eb="30">
      <t>キサイナイヨウ</t>
    </rPh>
    <rPh sb="31" eb="33">
      <t>カクニン</t>
    </rPh>
    <rPh sb="35" eb="43">
      <t>ショトクキンガクチョウセイコウジョ</t>
    </rPh>
    <rPh sb="44" eb="46">
      <t>テキヨウ</t>
    </rPh>
    <rPh sb="47" eb="49">
      <t>ウム</t>
    </rPh>
    <rPh sb="50" eb="52">
      <t>ニュウリョク</t>
    </rPh>
    <rPh sb="53" eb="55">
      <t>センタク</t>
    </rPh>
    <rPh sb="65" eb="66">
      <t>ラン</t>
    </rPh>
    <rPh sb="67" eb="69">
      <t>ニュウリョク</t>
    </rPh>
    <rPh sb="70" eb="71">
      <t>モ</t>
    </rPh>
    <rPh sb="75" eb="79">
      <t>ショトクキンガク</t>
    </rPh>
    <rPh sb="79" eb="83">
      <t>チョウセイコウジョ</t>
    </rPh>
    <rPh sb="105" eb="107">
      <t>チュウイ</t>
    </rPh>
    <phoneticPr fontId="2"/>
  </si>
  <si>
    <r>
      <rPr>
        <sz val="11"/>
        <color theme="10"/>
        <rFont val="ＭＳ Ｐゴシック"/>
        <family val="3"/>
        <charset val="128"/>
      </rPr>
      <t xml:space="preserve">  ※ </t>
    </r>
    <r>
      <rPr>
        <u/>
        <sz val="11"/>
        <color theme="10"/>
        <rFont val="ＭＳ Ｐゴシック"/>
        <family val="3"/>
        <charset val="128"/>
      </rPr>
      <t>各所得の概要（国税庁ホームページへリンク）。</t>
    </r>
    <rPh sb="4" eb="7">
      <t>カクショトク</t>
    </rPh>
    <rPh sb="8" eb="10">
      <t>ガイヨウ</t>
    </rPh>
    <rPh sb="11" eb="14">
      <t>コクゼイチョウ</t>
    </rPh>
    <phoneticPr fontId="2"/>
  </si>
  <si>
    <t>　従業員から提出を受けた『配偶者控除等申告書』の内容を確認し、配偶者控除の額又は配偶者特別控除の額を入力してください。
　（注１）計算シートの入力においては、この欄より先に、右の「配偶者の合計所得金額」を入力してください。これにより、配偶者の所得金額等に応じた配偶者（特別）控除額がリストとして表示されますので、申告書に記載された控除額を選択してください。
　（注２）配偶者（特別）控除の金額は、従業員本人の合計所得金額と、配偶者の合計所得金額・年齢によって異なります。この計算シートにおいては、計算シート⑰欄に入力した配偶者（特別）控除額と、計算シート「配偶者の合計所得金額」欄に入力した金額との関係が正しくない場合に、エラーメッセージを表示しています。従業員本人の合計所得金額や配偶者の年齢からの判定（エラーメッセージの表示）は行っていませんので、従業員から提出を受けた『配偶者控除等申告書』の記載内容を確認の上、計算シート⑰欄及び「配偶者の合計所得金額」欄を入力してください。</t>
    <rPh sb="1" eb="4">
      <t>ジュウギョウイン</t>
    </rPh>
    <rPh sb="6" eb="8">
      <t>テイシュツ</t>
    </rPh>
    <rPh sb="9" eb="10">
      <t>ウ</t>
    </rPh>
    <rPh sb="13" eb="16">
      <t>ハイグウシャ</t>
    </rPh>
    <rPh sb="16" eb="18">
      <t>コウジョ</t>
    </rPh>
    <rPh sb="18" eb="19">
      <t>トウ</t>
    </rPh>
    <rPh sb="19" eb="22">
      <t>シンコクショ</t>
    </rPh>
    <rPh sb="24" eb="26">
      <t>ナイヨウ</t>
    </rPh>
    <rPh sb="27" eb="29">
      <t>カクニン</t>
    </rPh>
    <rPh sb="31" eb="36">
      <t>ハイグウシャコウジョ</t>
    </rPh>
    <rPh sb="37" eb="38">
      <t>ガク</t>
    </rPh>
    <rPh sb="38" eb="39">
      <t>マタ</t>
    </rPh>
    <rPh sb="40" eb="43">
      <t>ハイグウシャ</t>
    </rPh>
    <rPh sb="43" eb="45">
      <t>トクベツ</t>
    </rPh>
    <rPh sb="45" eb="47">
      <t>コウジョ</t>
    </rPh>
    <rPh sb="48" eb="49">
      <t>ガク</t>
    </rPh>
    <rPh sb="50" eb="52">
      <t>ニュウリョク</t>
    </rPh>
    <rPh sb="66" eb="68">
      <t>ケイサン</t>
    </rPh>
    <rPh sb="72" eb="74">
      <t>ニュウリョク</t>
    </rPh>
    <rPh sb="118" eb="121">
      <t>ハイグウシャ</t>
    </rPh>
    <rPh sb="157" eb="160">
      <t>シンコクショ</t>
    </rPh>
    <phoneticPr fontId="2"/>
  </si>
  <si>
    <r>
      <rPr>
        <sz val="8"/>
        <rFont val="ＭＳ Ｐゴシック"/>
        <family val="3"/>
        <charset val="128"/>
      </rPr>
      <t>(フリガナ）</t>
    </r>
    <r>
      <rPr>
        <sz val="10"/>
        <rFont val="ＭＳ Ｐゴシック"/>
        <family val="3"/>
        <charset val="128"/>
      </rPr>
      <t xml:space="preserve">
氏　　名</t>
    </r>
    <rPh sb="7" eb="8">
      <t>シ</t>
    </rPh>
    <rPh sb="10" eb="11">
      <t>ナ</t>
    </rPh>
    <phoneticPr fontId="2"/>
  </si>
  <si>
    <r>
      <rPr>
        <b/>
        <sz val="10"/>
        <rFont val="ＭＳ Ｐゴシック"/>
        <family val="3"/>
        <charset val="128"/>
      </rPr>
      <t>　【エラーメッセージ①：「『配偶者の合計所得金額』を入力してください。」】</t>
    </r>
    <r>
      <rPr>
        <sz val="10"/>
        <rFont val="ＭＳ Ｐゴシック"/>
        <family val="3"/>
        <charset val="128"/>
      </rPr>
      <t xml:space="preserve">
　計算シート⑰欄が入力されているが、右の「配偶者の合計所得金額」欄が入力されていない場合には、「『配偶者の合計所得金額』を入力してください。」というエラーメッセージが表示されます。
　従業員から提出を受けた『配偶者控除等申告書』の内容を確認し、「配偶者の合計所得金額」を入力してください。
　</t>
    </r>
    <r>
      <rPr>
        <b/>
        <sz val="10"/>
        <rFont val="ＭＳ Ｐゴシック"/>
        <family val="3"/>
        <charset val="128"/>
      </rPr>
      <t>【エラーメッセージ②：「『配偶者の合計所得金額』と『配偶者（特別）控除額（⑰欄）』の金額が対応していません。受理した配偶者控除等申告書の内容を確認してください。」】</t>
    </r>
    <r>
      <rPr>
        <sz val="10"/>
        <rFont val="ＭＳ Ｐゴシック"/>
        <family val="3"/>
        <charset val="128"/>
      </rPr>
      <t xml:space="preserve">
　計算シート⑰欄に入力した金額と、右の「配偶者の合計所得金額」の関係が対応しない場合に、「『配偶者の合計所得金額』と『配偶者（特別）控除額（⑰欄）』の金額が対応していません。受理した配偶者控除等申告書の内容を確認してください。」というエラーメッセージが表示されます。
　従業員から提出を受けた『配偶者控除等申告書』の記載内容を再度確認し、正しい「配偶者（特別）控除の金額」や「配偶者の合計所得金額」を入力してください。
　（注）配偶者（特別）控除の金額は、従業員本人の合計所得金額と、配偶者の合計所得金額・年齢によって異なります。この計算シートにおいては、計算シート⑰欄に入力した配偶者（特別）控除額と、計算シート「配偶者の合計所得金額」欄に入力した金額が対応しない場合に、エラーメッセージを表示しています。従業員本人の合計所得金額や配偶者の年齢からの判定（エラーメッセージの表示）は行っていませんので、従業員から提出を受けた『配偶者控除等申告書』の記載内容を確認の上、計算シート⑰欄及び「配偶者の合計所得金額」欄を入力してください。</t>
    </r>
    <rPh sb="39" eb="41">
      <t>ケイサン</t>
    </rPh>
    <rPh sb="45" eb="46">
      <t>ラン</t>
    </rPh>
    <rPh sb="47" eb="49">
      <t>ニュウリョク</t>
    </rPh>
    <rPh sb="56" eb="57">
      <t>ミギ</t>
    </rPh>
    <rPh sb="70" eb="71">
      <t>ラン</t>
    </rPh>
    <rPh sb="72" eb="74">
      <t>ニュウリョク</t>
    </rPh>
    <rPh sb="80" eb="82">
      <t>バアイ</t>
    </rPh>
    <rPh sb="121" eb="123">
      <t>ヒョウジ</t>
    </rPh>
    <rPh sb="130" eb="133">
      <t>ジュウギョウイン</t>
    </rPh>
    <rPh sb="135" eb="137">
      <t>テイシュツ</t>
    </rPh>
    <rPh sb="138" eb="139">
      <t>ウ</t>
    </rPh>
    <rPh sb="142" eb="148">
      <t>ハイグウシャコウジョトウ</t>
    </rPh>
    <rPh sb="148" eb="151">
      <t>シンコクショ</t>
    </rPh>
    <rPh sb="153" eb="155">
      <t>ナイヨウ</t>
    </rPh>
    <rPh sb="156" eb="158">
      <t>カクニン</t>
    </rPh>
    <rPh sb="173" eb="175">
      <t>ニュウリョク</t>
    </rPh>
    <rPh sb="269" eb="271">
      <t>ケイサン</t>
    </rPh>
    <rPh sb="275" eb="276">
      <t>ラン</t>
    </rPh>
    <rPh sb="277" eb="279">
      <t>ニュウリョク</t>
    </rPh>
    <rPh sb="281" eb="283">
      <t>キンガク</t>
    </rPh>
    <rPh sb="285" eb="286">
      <t>ミギ</t>
    </rPh>
    <rPh sb="288" eb="291">
      <t>ハイグウシャ</t>
    </rPh>
    <rPh sb="292" eb="298">
      <t>ゴウケイショトクキンガク</t>
    </rPh>
    <rPh sb="300" eb="302">
      <t>カンケイ</t>
    </rPh>
    <rPh sb="308" eb="310">
      <t>バアイ</t>
    </rPh>
    <rPh sb="394" eb="396">
      <t>ヒョウジ</t>
    </rPh>
    <rPh sb="403" eb="406">
      <t>ジュウギョウイン</t>
    </rPh>
    <rPh sb="408" eb="410">
      <t>テイシュツ</t>
    </rPh>
    <rPh sb="411" eb="412">
      <t>ウ</t>
    </rPh>
    <rPh sb="415" eb="421">
      <t>ハイグウシャコウジョトウ</t>
    </rPh>
    <rPh sb="421" eb="424">
      <t>シンコクショ</t>
    </rPh>
    <rPh sb="426" eb="430">
      <t>キサイナイヨウ</t>
    </rPh>
    <rPh sb="431" eb="433">
      <t>サイド</t>
    </rPh>
    <rPh sb="433" eb="435">
      <t>カクニン</t>
    </rPh>
    <rPh sb="437" eb="438">
      <t>タダ</t>
    </rPh>
    <rPh sb="441" eb="444">
      <t>ハイグウシャ</t>
    </rPh>
    <rPh sb="445" eb="447">
      <t>トクベツ</t>
    </rPh>
    <rPh sb="448" eb="450">
      <t>コウジョ</t>
    </rPh>
    <rPh sb="451" eb="453">
      <t>キンガク</t>
    </rPh>
    <rPh sb="456" eb="459">
      <t>ハイグウシャ</t>
    </rPh>
    <rPh sb="468" eb="470">
      <t>ニュウリョク</t>
    </rPh>
    <rPh sb="597" eb="599">
      <t>タイオウ</t>
    </rPh>
    <phoneticPr fontId="2"/>
  </si>
  <si>
    <t>年末調整チェック表</t>
    <rPh sb="0" eb="2">
      <t>ネンマツ</t>
    </rPh>
    <rPh sb="2" eb="4">
      <t>チョウセイ</t>
    </rPh>
    <rPh sb="8" eb="9">
      <t>ヒョウ</t>
    </rPh>
    <phoneticPr fontId="2"/>
  </si>
  <si>
    <t>年末調整Q＆A</t>
    <rPh sb="0" eb="2">
      <t>ネンマツ</t>
    </rPh>
    <rPh sb="2" eb="4">
      <t>チョウセイ</t>
    </rPh>
    <phoneticPr fontId="2"/>
  </si>
  <si>
    <t>所得税徴収高計算書（納付書）の記載方法</t>
    <rPh sb="0" eb="2">
      <t>ショトク</t>
    </rPh>
    <rPh sb="2" eb="3">
      <t>ゼイ</t>
    </rPh>
    <rPh sb="3" eb="6">
      <t>チョウシュウダカ</t>
    </rPh>
    <rPh sb="6" eb="9">
      <t>ケイサンショ</t>
    </rPh>
    <rPh sb="10" eb="13">
      <t>ノウフショ</t>
    </rPh>
    <rPh sb="15" eb="19">
      <t>キサイホウホウ</t>
    </rPh>
    <phoneticPr fontId="2"/>
  </si>
  <si>
    <t>○　参考情報</t>
    <rPh sb="2" eb="4">
      <t>サンコウ</t>
    </rPh>
    <rPh sb="4" eb="6">
      <t>ジョウホウ</t>
    </rPh>
    <phoneticPr fontId="2"/>
  </si>
  <si>
    <t>○</t>
    <phoneticPr fontId="2"/>
  </si>
  <si>
    <t>※　国税庁ホームページに掲載している各種申告書や参考となる情報を一覧にしています。
　　必要な情報をクリックしていただくと、国税庁ホームページの該当ページをご確認いただけます。</t>
    <rPh sb="2" eb="5">
      <t>コクゼイチョウ</t>
    </rPh>
    <rPh sb="12" eb="14">
      <t>ケイサイ</t>
    </rPh>
    <rPh sb="18" eb="20">
      <t>カクシュ</t>
    </rPh>
    <rPh sb="20" eb="23">
      <t>シンコクショ</t>
    </rPh>
    <rPh sb="24" eb="26">
      <t>サンコウ</t>
    </rPh>
    <rPh sb="29" eb="31">
      <t>ジョウホウ</t>
    </rPh>
    <rPh sb="32" eb="34">
      <t>イチラン</t>
    </rPh>
    <rPh sb="44" eb="46">
      <t>ヒツヨウ</t>
    </rPh>
    <rPh sb="47" eb="49">
      <t>ジョウホウ</t>
    </rPh>
    <rPh sb="62" eb="65">
      <t>コクゼイチョウ</t>
    </rPh>
    <rPh sb="72" eb="74">
      <t>ガイトウ</t>
    </rPh>
    <rPh sb="79" eb="81">
      <t>カクニン</t>
    </rPh>
    <phoneticPr fontId="2"/>
  </si>
  <si>
    <r>
      <t>　「</t>
    </r>
    <r>
      <rPr>
        <sz val="10"/>
        <color rgb="FFFF0000"/>
        <rFont val="ＭＳ Ｐゴシック"/>
        <family val="3"/>
        <charset val="128"/>
      </rPr>
      <t>同居老親等以外の老人扶養親族</t>
    </r>
    <r>
      <rPr>
        <sz val="10"/>
        <rFont val="ＭＳ Ｐゴシック"/>
        <family val="3"/>
        <charset val="128"/>
      </rPr>
      <t>」とは、老人扶養親族のうち、同居老親等（従業員又はその配偶者（以下「従業員等」といいます。）の直系尊属（父母や祖父母などをいいます。）で従業員等のいずれかとの同居を常況としている人）以外の人をいいます。</t>
    </r>
    <rPh sb="20" eb="26">
      <t>ロウジンフヨウシンゾク</t>
    </rPh>
    <phoneticPr fontId="2"/>
  </si>
  <si>
    <r>
      <t>　「</t>
    </r>
    <r>
      <rPr>
        <sz val="10"/>
        <color rgb="FFFF0000"/>
        <rFont val="ＭＳ Ｐゴシック"/>
        <family val="3"/>
        <charset val="128"/>
      </rPr>
      <t>同居老親等</t>
    </r>
    <r>
      <rPr>
        <sz val="10"/>
        <rFont val="ＭＳ Ｐゴシック"/>
        <family val="3"/>
        <charset val="128"/>
      </rPr>
      <t>」とは、老人扶養親族のうち、従業員又はその配偶者（以下「従業員等」といいます。）の直系尊属（父母や祖父母などをいいます。）で従業員等のいずれかとの同居を常況としている人をいいます。</t>
    </r>
    <phoneticPr fontId="2"/>
  </si>
  <si>
    <t>月区分</t>
    <rPh sb="0" eb="3">
      <t>ツキクブン</t>
    </rPh>
    <phoneticPr fontId="20"/>
  </si>
  <si>
    <t>総支給金額</t>
    <rPh sb="0" eb="5">
      <t>ソウシキュウキンガク</t>
    </rPh>
    <phoneticPr fontId="20"/>
  </si>
  <si>
    <t>社会保険料等の控除額</t>
    <rPh sb="0" eb="5">
      <t>シャカイホケンリョウ</t>
    </rPh>
    <rPh sb="5" eb="6">
      <t>トウ</t>
    </rPh>
    <rPh sb="7" eb="10">
      <t>コウジョガク</t>
    </rPh>
    <phoneticPr fontId="20"/>
  </si>
  <si>
    <t>社会保険料等控除後の給与等の金額</t>
    <rPh sb="0" eb="6">
      <t>シャカイホケンリョウトウ</t>
    </rPh>
    <rPh sb="6" eb="9">
      <t>コウジョゴ</t>
    </rPh>
    <rPh sb="10" eb="12">
      <t>キュウヨ</t>
    </rPh>
    <rPh sb="12" eb="13">
      <t>トウ</t>
    </rPh>
    <rPh sb="14" eb="16">
      <t>キンガク</t>
    </rPh>
    <phoneticPr fontId="20"/>
  </si>
  <si>
    <t>扶養親族等の数</t>
    <rPh sb="0" eb="4">
      <t>フヨウシンゾク</t>
    </rPh>
    <rPh sb="4" eb="5">
      <t>トウ</t>
    </rPh>
    <rPh sb="6" eb="7">
      <t>カズ</t>
    </rPh>
    <phoneticPr fontId="20"/>
  </si>
  <si>
    <t>算出税額</t>
    <rPh sb="0" eb="2">
      <t>サンシュツ</t>
    </rPh>
    <rPh sb="2" eb="4">
      <t>ゼイガク</t>
    </rPh>
    <phoneticPr fontId="20"/>
  </si>
  <si>
    <t>年末調整による過不足税額</t>
    <rPh sb="0" eb="4">
      <t>ネンマツチョウセイ</t>
    </rPh>
    <rPh sb="7" eb="12">
      <t>カブソクゼイガク</t>
    </rPh>
    <phoneticPr fontId="20"/>
  </si>
  <si>
    <t>差引徴収税額</t>
    <rPh sb="0" eb="2">
      <t>サシヒキ</t>
    </rPh>
    <rPh sb="2" eb="4">
      <t>チョウシュウ</t>
    </rPh>
    <rPh sb="4" eb="6">
      <t>ゼイガク</t>
    </rPh>
    <phoneticPr fontId="20"/>
  </si>
  <si>
    <t>給料・手当等</t>
    <rPh sb="0" eb="2">
      <t>キュウリョウ</t>
    </rPh>
    <rPh sb="3" eb="5">
      <t>テアテ</t>
    </rPh>
    <rPh sb="5" eb="6">
      <t>トウ</t>
    </rPh>
    <phoneticPr fontId="20"/>
  </si>
  <si>
    <t>計</t>
    <rPh sb="0" eb="1">
      <t>ケイ</t>
    </rPh>
    <phoneticPr fontId="20"/>
  </si>
  <si>
    <t>支給月日</t>
    <rPh sb="0" eb="2">
      <t>シキュウ</t>
    </rPh>
    <rPh sb="2" eb="4">
      <t>ガッピ</t>
    </rPh>
    <phoneticPr fontId="20"/>
  </si>
  <si>
    <t>区分</t>
    <rPh sb="0" eb="2">
      <t>クブン</t>
    </rPh>
    <phoneticPr fontId="2"/>
  </si>
  <si>
    <t>賞与等</t>
    <rPh sb="0" eb="2">
      <t>ショウヨ</t>
    </rPh>
    <rPh sb="2" eb="3">
      <t>トウ</t>
    </rPh>
    <phoneticPr fontId="20"/>
  </si>
  <si>
    <t>-</t>
    <phoneticPr fontId="2"/>
  </si>
  <si>
    <t>総支給金額</t>
    <rPh sb="0" eb="5">
      <t>ソウシキュウキンガク</t>
    </rPh>
    <phoneticPr fontId="2"/>
  </si>
  <si>
    <t>社会保険料等の控除額</t>
    <rPh sb="0" eb="6">
      <t>シャカイホケンリョウトウ</t>
    </rPh>
    <rPh sb="7" eb="10">
      <t>コウジョガク</t>
    </rPh>
    <phoneticPr fontId="2"/>
  </si>
  <si>
    <t>扶養親族等の数</t>
    <rPh sb="0" eb="4">
      <t>フヨウシンゾク</t>
    </rPh>
    <rPh sb="4" eb="5">
      <t>トウ</t>
    </rPh>
    <rPh sb="6" eb="7">
      <t>カズ</t>
    </rPh>
    <phoneticPr fontId="2"/>
  </si>
  <si>
    <t>算出税額</t>
    <rPh sb="0" eb="4">
      <t>サンシュツゼイガク</t>
    </rPh>
    <phoneticPr fontId="2"/>
  </si>
  <si>
    <t>年末調整による過不足税額</t>
    <rPh sb="0" eb="4">
      <t>ネンマツチョウセイ</t>
    </rPh>
    <rPh sb="7" eb="10">
      <t>カフソク</t>
    </rPh>
    <rPh sb="10" eb="12">
      <t>ゼイガク</t>
    </rPh>
    <phoneticPr fontId="2"/>
  </si>
  <si>
    <t>入力のしかた（計算シート①）</t>
    <rPh sb="0" eb="2">
      <t>ニュウリョク</t>
    </rPh>
    <rPh sb="7" eb="9">
      <t>ケイサン</t>
    </rPh>
    <phoneticPr fontId="2"/>
  </si>
  <si>
    <t>入力のしかた（計算シート②）</t>
    <rPh sb="0" eb="2">
      <t>ニュウリョク</t>
    </rPh>
    <rPh sb="7" eb="9">
      <t>ケイサン</t>
    </rPh>
    <phoneticPr fontId="2"/>
  </si>
  <si>
    <t>支給月日</t>
    <rPh sb="0" eb="2">
      <t>シキュウ</t>
    </rPh>
    <rPh sb="2" eb="3">
      <t>ゲツ</t>
    </rPh>
    <rPh sb="3" eb="4">
      <t>ヒ</t>
    </rPh>
    <phoneticPr fontId="2"/>
  </si>
  <si>
    <t>　「扶養親族等の数」を入力してください。
　</t>
    <rPh sb="2" eb="4">
      <t>フヨウ</t>
    </rPh>
    <rPh sb="4" eb="7">
      <t>シンゾクトウ</t>
    </rPh>
    <rPh sb="8" eb="9">
      <t>カズ</t>
    </rPh>
    <rPh sb="11" eb="13">
      <t>ニュウリョク</t>
    </rPh>
    <phoneticPr fontId="2"/>
  </si>
  <si>
    <r>
      <t>　「</t>
    </r>
    <r>
      <rPr>
        <sz val="10"/>
        <color rgb="FFFF0000"/>
        <rFont val="ＭＳ Ｐゴシック"/>
        <family val="3"/>
        <charset val="128"/>
      </rPr>
      <t>扶養親族等の数</t>
    </r>
    <r>
      <rPr>
        <sz val="10"/>
        <rFont val="ＭＳ Ｐゴシック"/>
        <family val="3"/>
        <charset val="128"/>
      </rPr>
      <t>」とは、源泉控除対象配偶者と控除対象扶養親族（老人扶養親族又は特定扶養親族を含みます。）との合計数をいいます。また、給与等の支払を受ける人が、障害者（特別障害者を含みます。）、寡婦、ひとり親又は勤労学生に該当する場合には、これらの一に該当するごとに扶養親族等の数に１名を加算し、その人の同一生計配偶者や扶養親族（年齢16歳未満の人を含みます。）のうちに障害者（特別障害者を含みます。）又は同居特別障害者に該当する人がいる場合には、これらの一に該当するごとに扶養親族等の数に１人を加算した数を扶養親族等の数とします。</t>
    </r>
    <rPh sb="2" eb="7">
      <t>フヨウシンゾクトウ</t>
    </rPh>
    <rPh sb="8" eb="9">
      <t>カズ</t>
    </rPh>
    <rPh sb="13" eb="22">
      <t>ゲンセンコウジョタイショウハイグウシャ</t>
    </rPh>
    <rPh sb="23" eb="31">
      <t>コウジョタイショウフヨウシンゾク</t>
    </rPh>
    <rPh sb="32" eb="34">
      <t>ロウジン</t>
    </rPh>
    <rPh sb="34" eb="38">
      <t>フヨウシンゾク</t>
    </rPh>
    <rPh sb="38" eb="39">
      <t>マタ</t>
    </rPh>
    <rPh sb="40" eb="42">
      <t>トクテイ</t>
    </rPh>
    <rPh sb="42" eb="46">
      <t>フヨウシンゾク</t>
    </rPh>
    <rPh sb="47" eb="48">
      <t>フク</t>
    </rPh>
    <rPh sb="67" eb="70">
      <t>キュウヨトウ</t>
    </rPh>
    <rPh sb="71" eb="73">
      <t>シハライ</t>
    </rPh>
    <rPh sb="74" eb="75">
      <t>ウ</t>
    </rPh>
    <rPh sb="77" eb="78">
      <t>ヒト</t>
    </rPh>
    <rPh sb="80" eb="83">
      <t>ショウガイシャ</t>
    </rPh>
    <rPh sb="84" eb="86">
      <t>トクベツ</t>
    </rPh>
    <rPh sb="86" eb="89">
      <t>ショウガイシャ</t>
    </rPh>
    <rPh sb="90" eb="91">
      <t>フク</t>
    </rPh>
    <rPh sb="97" eb="99">
      <t>カフ</t>
    </rPh>
    <rPh sb="103" eb="104">
      <t>オヤ</t>
    </rPh>
    <rPh sb="104" eb="105">
      <t>マタ</t>
    </rPh>
    <rPh sb="106" eb="110">
      <t>キンロウガクセイ</t>
    </rPh>
    <rPh sb="111" eb="113">
      <t>ガイトウ</t>
    </rPh>
    <rPh sb="115" eb="117">
      <t>バアイ</t>
    </rPh>
    <rPh sb="124" eb="125">
      <t>イチ</t>
    </rPh>
    <rPh sb="126" eb="128">
      <t>ガイトウ</t>
    </rPh>
    <rPh sb="133" eb="137">
      <t>フヨウシンゾク</t>
    </rPh>
    <rPh sb="137" eb="138">
      <t>トウ</t>
    </rPh>
    <rPh sb="139" eb="140">
      <t>カズ</t>
    </rPh>
    <rPh sb="142" eb="143">
      <t>メイ</t>
    </rPh>
    <rPh sb="144" eb="146">
      <t>カサン</t>
    </rPh>
    <rPh sb="150" eb="151">
      <t>ヒト</t>
    </rPh>
    <rPh sb="152" eb="156">
      <t>ドウイツセイケイ</t>
    </rPh>
    <rPh sb="156" eb="159">
      <t>ハイグウシャ</t>
    </rPh>
    <rPh sb="160" eb="164">
      <t>フヨウシンゾク</t>
    </rPh>
    <rPh sb="165" eb="167">
      <t>ネンレイ</t>
    </rPh>
    <rPh sb="169" eb="170">
      <t>サイ</t>
    </rPh>
    <rPh sb="170" eb="172">
      <t>ミマン</t>
    </rPh>
    <rPh sb="173" eb="174">
      <t>ヒト</t>
    </rPh>
    <rPh sb="175" eb="176">
      <t>フク</t>
    </rPh>
    <rPh sb="185" eb="188">
      <t>ショウガイシャ</t>
    </rPh>
    <rPh sb="189" eb="191">
      <t>トクベツ</t>
    </rPh>
    <rPh sb="191" eb="194">
      <t>ショウガイシャ</t>
    </rPh>
    <rPh sb="195" eb="196">
      <t>フク</t>
    </rPh>
    <rPh sb="201" eb="202">
      <t>マタ</t>
    </rPh>
    <rPh sb="203" eb="205">
      <t>ドウキョ</t>
    </rPh>
    <rPh sb="205" eb="207">
      <t>トクベツ</t>
    </rPh>
    <rPh sb="207" eb="210">
      <t>ショウガイシャ</t>
    </rPh>
    <rPh sb="211" eb="213">
      <t>ガイトウ</t>
    </rPh>
    <rPh sb="215" eb="216">
      <t>ヒト</t>
    </rPh>
    <rPh sb="219" eb="221">
      <t>バアイ</t>
    </rPh>
    <rPh sb="228" eb="229">
      <t>イチ</t>
    </rPh>
    <rPh sb="230" eb="232">
      <t>ガイトウ</t>
    </rPh>
    <rPh sb="237" eb="241">
      <t>フヨウシンゾク</t>
    </rPh>
    <rPh sb="241" eb="242">
      <t>トウ</t>
    </rPh>
    <rPh sb="243" eb="244">
      <t>カズ</t>
    </rPh>
    <rPh sb="246" eb="247">
      <t>ニン</t>
    </rPh>
    <rPh sb="248" eb="250">
      <t>カサン</t>
    </rPh>
    <rPh sb="252" eb="253">
      <t>カズ</t>
    </rPh>
    <rPh sb="254" eb="258">
      <t>フヨウシンゾク</t>
    </rPh>
    <rPh sb="258" eb="259">
      <t>トウ</t>
    </rPh>
    <rPh sb="260" eb="261">
      <t>カズ</t>
    </rPh>
    <phoneticPr fontId="2"/>
  </si>
  <si>
    <t>　給料・手当・賞与等を支給した月日を入力してください。</t>
    <rPh sb="1" eb="3">
      <t>キュウリョウ</t>
    </rPh>
    <rPh sb="11" eb="13">
      <t>シキュウ</t>
    </rPh>
    <rPh sb="15" eb="16">
      <t>ツキ</t>
    </rPh>
    <rPh sb="16" eb="17">
      <t>ヒ</t>
    </rPh>
    <rPh sb="18" eb="20">
      <t>ニュウリョク</t>
    </rPh>
    <phoneticPr fontId="2"/>
  </si>
  <si>
    <t>　社会保険料等控除後の給与等の金額及び扶養親族等の数を基に、給与所得の源泉徴収税額表において該当する税額を入力してください。</t>
    <rPh sb="1" eb="3">
      <t>シャカイ</t>
    </rPh>
    <rPh sb="3" eb="6">
      <t>ホケンリョウ</t>
    </rPh>
    <rPh sb="6" eb="7">
      <t>トウ</t>
    </rPh>
    <rPh sb="7" eb="9">
      <t>コウジョ</t>
    </rPh>
    <rPh sb="9" eb="10">
      <t>ゴ</t>
    </rPh>
    <rPh sb="11" eb="14">
      <t>キュウヨトウ</t>
    </rPh>
    <rPh sb="15" eb="17">
      <t>キンガク</t>
    </rPh>
    <rPh sb="17" eb="18">
      <t>オヨ</t>
    </rPh>
    <rPh sb="19" eb="23">
      <t>フヨウシンゾク</t>
    </rPh>
    <rPh sb="23" eb="24">
      <t>トウ</t>
    </rPh>
    <rPh sb="25" eb="26">
      <t>カズ</t>
    </rPh>
    <rPh sb="27" eb="28">
      <t>モト</t>
    </rPh>
    <rPh sb="46" eb="48">
      <t>ガイトウ</t>
    </rPh>
    <rPh sb="50" eb="52">
      <t>ゼイガク</t>
    </rPh>
    <rPh sb="53" eb="55">
      <t>ニュウリョク</t>
    </rPh>
    <phoneticPr fontId="2"/>
  </si>
  <si>
    <t>　年末調整によって生じた差引超過額は「マイナス」で、不足額は「プラス」で入力してください。</t>
    <rPh sb="1" eb="5">
      <t>ネンマツチョウセイ</t>
    </rPh>
    <rPh sb="9" eb="10">
      <t>ショウ</t>
    </rPh>
    <rPh sb="12" eb="14">
      <t>サシヒキ</t>
    </rPh>
    <rPh sb="14" eb="16">
      <t>チョウカ</t>
    </rPh>
    <rPh sb="16" eb="17">
      <t>ガク</t>
    </rPh>
    <rPh sb="26" eb="28">
      <t>フソク</t>
    </rPh>
    <rPh sb="28" eb="29">
      <t>ガク</t>
    </rPh>
    <rPh sb="36" eb="38">
      <t>ニュウリョク</t>
    </rPh>
    <phoneticPr fontId="2"/>
  </si>
  <si>
    <t>　※「扶養親族等の数」とは？</t>
    <rPh sb="3" eb="7">
      <t>フヨウシンゾク</t>
    </rPh>
    <rPh sb="7" eb="8">
      <t>トウ</t>
    </rPh>
    <rPh sb="9" eb="10">
      <t>カズ</t>
    </rPh>
    <phoneticPr fontId="2"/>
  </si>
  <si>
    <t>　従業員から提出を受けた『配偶者控除等申告書』の内容を確認し、そこに記載されている配偶者の合計所得金額の見積額（申告書の「配偶者の本年中の合計所得金額の見積額」）を入力してください。
　（注１） 配偶者の合計所得金額の見積額が133万円を超える場合には、配偶者（特別）控除の適用を受けることはできないため、この欄の入力は不要です。
　（注２）配偶者（特別）控除の金額は、従業員本人の合計所得金額と、配偶者の合計所得金額・年齢によって異なります。この計算シートにおいては、計算シート⑰欄に入力した配偶者（特別）控除額と、計算シート「配偶者の合計所得金額」欄に入力した金額との関係が正しくない場合に、エラーメッセージを表示しています。このため、従業員本人の合計所得金額や配偶者の年齢からの判定（エラーメッセージの表示）は行っていませんので、従業員から提出を受けた『配偶者控除等申告書』の記載内容を確認の上、計算シートの⑰欄及び「配偶者の合計所得金額」欄を入力してください。</t>
    <rPh sb="1" eb="4">
      <t>ジュウギョウイン</t>
    </rPh>
    <rPh sb="6" eb="8">
      <t>テイシュツ</t>
    </rPh>
    <rPh sb="9" eb="10">
      <t>ウ</t>
    </rPh>
    <rPh sb="13" eb="16">
      <t>ハイグウシャ</t>
    </rPh>
    <rPh sb="16" eb="18">
      <t>コウジョ</t>
    </rPh>
    <rPh sb="18" eb="19">
      <t>トウ</t>
    </rPh>
    <rPh sb="19" eb="22">
      <t>シンコクショ</t>
    </rPh>
    <rPh sb="34" eb="36">
      <t>キサイ</t>
    </rPh>
    <rPh sb="41" eb="44">
      <t>ハイグウシャ</t>
    </rPh>
    <rPh sb="45" eb="47">
      <t>ゴウケイ</t>
    </rPh>
    <rPh sb="47" eb="49">
      <t>ショトク</t>
    </rPh>
    <rPh sb="49" eb="51">
      <t>キンガク</t>
    </rPh>
    <rPh sb="52" eb="55">
      <t>ミツモリガク</t>
    </rPh>
    <rPh sb="56" eb="59">
      <t>シンコクショ</t>
    </rPh>
    <rPh sb="82" eb="84">
      <t>ニュウリョク</t>
    </rPh>
    <rPh sb="236" eb="238">
      <t>ケイサン</t>
    </rPh>
    <rPh sb="242" eb="243">
      <t>ラン</t>
    </rPh>
    <rPh sb="260" eb="262">
      <t>ケイサン</t>
    </rPh>
    <rPh sb="266" eb="269">
      <t>ハイグウシャ</t>
    </rPh>
    <rPh sb="270" eb="276">
      <t>ゴウケイショトクキンガク</t>
    </rPh>
    <rPh sb="277" eb="278">
      <t>ラン</t>
    </rPh>
    <rPh sb="279" eb="281">
      <t>ニュウリョク</t>
    </rPh>
    <rPh sb="283" eb="285">
      <t>キンガク</t>
    </rPh>
    <rPh sb="287" eb="289">
      <t>カンケイ</t>
    </rPh>
    <rPh sb="290" eb="291">
      <t>タダ</t>
    </rPh>
    <rPh sb="295" eb="297">
      <t>バアイ</t>
    </rPh>
    <rPh sb="308" eb="310">
      <t>ヒョウジ</t>
    </rPh>
    <rPh sb="321" eb="324">
      <t>ジュウギョウイン</t>
    </rPh>
    <rPh sb="324" eb="326">
      <t>ホンニン</t>
    </rPh>
    <rPh sb="327" eb="333">
      <t>ゴウケイショトクキンガク</t>
    </rPh>
    <rPh sb="334" eb="337">
      <t>ハイグウシャ</t>
    </rPh>
    <rPh sb="338" eb="340">
      <t>ネンレイ</t>
    </rPh>
    <rPh sb="343" eb="345">
      <t>ハンテイ</t>
    </rPh>
    <rPh sb="355" eb="357">
      <t>ヒョウジ</t>
    </rPh>
    <rPh sb="359" eb="360">
      <t>オコナ</t>
    </rPh>
    <rPh sb="369" eb="372">
      <t>ジュウギョウイン</t>
    </rPh>
    <rPh sb="374" eb="376">
      <t>テイシュツ</t>
    </rPh>
    <rPh sb="377" eb="378">
      <t>ウ</t>
    </rPh>
    <rPh sb="381" eb="384">
      <t>ハイグウシャ</t>
    </rPh>
    <rPh sb="384" eb="387">
      <t>コウジョトウ</t>
    </rPh>
    <rPh sb="387" eb="390">
      <t>シンコクショ</t>
    </rPh>
    <rPh sb="392" eb="396">
      <t>キサイナイヨウ</t>
    </rPh>
    <rPh sb="397" eb="399">
      <t>カクニン</t>
    </rPh>
    <rPh sb="400" eb="401">
      <t>ウエ</t>
    </rPh>
    <rPh sb="402" eb="404">
      <t>ケイサン</t>
    </rPh>
    <rPh sb="409" eb="410">
      <t>ラン</t>
    </rPh>
    <rPh sb="410" eb="411">
      <t>オヨ</t>
    </rPh>
    <rPh sb="413" eb="416">
      <t>ハイグウシャ</t>
    </rPh>
    <rPh sb="417" eb="423">
      <t>ゴウケイショトクキンガク</t>
    </rPh>
    <rPh sb="424" eb="425">
      <t>ラン</t>
    </rPh>
    <rPh sb="426" eb="428">
      <t>ニュウリョク</t>
    </rPh>
    <phoneticPr fontId="2"/>
  </si>
  <si>
    <t>　従業員から提出を受けた『住宅借入金等特別控除申告書』　の内容を確認し、（特定増改築等）住宅借入金等特別控除額を入力してください。
 　（注）控除額は、従業員がその住宅を居住の用に供した年等に応じて定められており、最大60万円です。また、申告書にしたがい控除額を計算した結果100円未満の端数が生じた場合には、その端数を切り捨てます。</t>
    <rPh sb="1" eb="4">
      <t>ジュウギョウイン</t>
    </rPh>
    <rPh sb="6" eb="8">
      <t>テイシュツ</t>
    </rPh>
    <rPh sb="9" eb="10">
      <t>ウ</t>
    </rPh>
    <rPh sb="13" eb="19">
      <t>ジュウタクカリイレキントウ</t>
    </rPh>
    <rPh sb="19" eb="26">
      <t>トクベツコウジョシンコクショ</t>
    </rPh>
    <rPh sb="29" eb="31">
      <t>ナイヨウ</t>
    </rPh>
    <rPh sb="32" eb="34">
      <t>カクニン</t>
    </rPh>
    <rPh sb="37" eb="39">
      <t>トクテイ</t>
    </rPh>
    <rPh sb="39" eb="43">
      <t>ゾウカイチクトウ</t>
    </rPh>
    <rPh sb="44" eb="46">
      <t>ジュウタク</t>
    </rPh>
    <rPh sb="46" eb="50">
      <t>カリイレキントウ</t>
    </rPh>
    <rPh sb="50" eb="52">
      <t>トクベツ</t>
    </rPh>
    <rPh sb="52" eb="55">
      <t>コウジョガク</t>
    </rPh>
    <rPh sb="56" eb="58">
      <t>ニュウリョク</t>
    </rPh>
    <rPh sb="83" eb="85">
      <t>ジュウタク</t>
    </rPh>
    <rPh sb="100" eb="101">
      <t>サダ</t>
    </rPh>
    <phoneticPr fontId="2"/>
  </si>
  <si>
    <t>　支給月日に支給した給料・手当・賞与等の金額を入力してください。</t>
    <rPh sb="1" eb="5">
      <t>シキュウガッピ</t>
    </rPh>
    <rPh sb="6" eb="8">
      <t>シキュウ</t>
    </rPh>
    <rPh sb="10" eb="12">
      <t>キュウリョウ</t>
    </rPh>
    <rPh sb="13" eb="15">
      <t>テアテ</t>
    </rPh>
    <rPh sb="16" eb="18">
      <t>ショウヨ</t>
    </rPh>
    <rPh sb="18" eb="19">
      <t>トウ</t>
    </rPh>
    <rPh sb="20" eb="22">
      <t>キンガク</t>
    </rPh>
    <rPh sb="23" eb="25">
      <t>ニュウリョク</t>
    </rPh>
    <phoneticPr fontId="2"/>
  </si>
  <si>
    <t>　従業員等に対して支払った給与等から控除した社会保険料等の金額を入力してください。</t>
    <rPh sb="4" eb="5">
      <t>トウ</t>
    </rPh>
    <rPh sb="27" eb="28">
      <t>トウ</t>
    </rPh>
    <rPh sb="29" eb="31">
      <t>キンガク</t>
    </rPh>
    <rPh sb="32" eb="34">
      <t>ニュウリョク</t>
    </rPh>
    <phoneticPr fontId="2"/>
  </si>
  <si>
    <t>年末調整計算シート（令和７年用）</t>
    <rPh sb="0" eb="4">
      <t>ネンマツチョウセイ</t>
    </rPh>
    <rPh sb="4" eb="6">
      <t>ケイサン</t>
    </rPh>
    <rPh sb="10" eb="12">
      <t>レイワ</t>
    </rPh>
    <rPh sb="13" eb="14">
      <t>ネン</t>
    </rPh>
    <rPh sb="14" eb="15">
      <t>ヨウ</t>
    </rPh>
    <phoneticPr fontId="2"/>
  </si>
  <si>
    <t>　※「扶養親族等の数」の説明（源泉徴収税額表）を見る。</t>
    <rPh sb="3" eb="7">
      <t>フヨウシンゾク</t>
    </rPh>
    <rPh sb="7" eb="8">
      <t>トウ</t>
    </rPh>
    <rPh sb="9" eb="10">
      <t>カズ</t>
    </rPh>
    <rPh sb="12" eb="14">
      <t>セツメイ</t>
    </rPh>
    <rPh sb="15" eb="19">
      <t>ゲンセンチョウシュウ</t>
    </rPh>
    <rPh sb="19" eb="22">
      <t>ゼイガクヒョウ</t>
    </rPh>
    <rPh sb="24" eb="25">
      <t>ミ</t>
    </rPh>
    <phoneticPr fontId="2"/>
  </si>
  <si>
    <t>　※ 源泉徴収税額表を見る。</t>
    <rPh sb="3" eb="7">
      <t>ゲンセンチョウシュウ</t>
    </rPh>
    <rPh sb="7" eb="10">
      <t>ゼイガクヒョウ</t>
    </rPh>
    <rPh sb="11" eb="12">
      <t>ミ</t>
    </rPh>
    <phoneticPr fontId="2"/>
  </si>
  <si>
    <t>⑱</t>
    <phoneticPr fontId="2"/>
  </si>
  <si>
    <t>⑲</t>
    <phoneticPr fontId="2"/>
  </si>
  <si>
    <t>⑳</t>
    <phoneticPr fontId="2"/>
  </si>
  <si>
    <t>㉑</t>
    <phoneticPr fontId="2"/>
  </si>
  <si>
    <t>㉒</t>
    <phoneticPr fontId="2"/>
  </si>
  <si>
    <t>特定親族特別控除額</t>
  </si>
  <si>
    <r>
      <t>　「</t>
    </r>
    <r>
      <rPr>
        <sz val="10"/>
        <color rgb="FFFF0000"/>
        <rFont val="ＭＳ Ｐゴシック"/>
        <family val="3"/>
        <charset val="128"/>
      </rPr>
      <t>寡婦</t>
    </r>
    <r>
      <rPr>
        <sz val="10"/>
        <rFont val="ＭＳ Ｐゴシック"/>
        <family val="3"/>
        <charset val="128"/>
      </rPr>
      <t>」とは、　従業員本人が次の⑴、⑵のいずれかに該当する人をいいます（ひとり親に該当する人を除きます。）。
⑴　夫と離婚した後婚姻をしていない人で、次のイ、ロ及びハのいずれにも該当する人
　イ　扶養親族を有すること。
　ロ　合計所得金額が500万円以下であること。
　ハ　その人と事実上婚姻関係と同様の事情にあると認められる人がいないこと。
⑵ 　夫と死別した後婚姻をしていない人又は夫の生死の明らかでない人で、次のイ及びロのいずれにも該当する人
　イ　合計所得金額が500万円以下であること。
　ロ　その人と事実上婚姻関係と同様の事情にあると認められる人がいないこと。</t>
    </r>
    <rPh sb="2" eb="4">
      <t>カフ</t>
    </rPh>
    <phoneticPr fontId="2"/>
  </si>
  <si>
    <t>集計シートの該当欄等</t>
    <rPh sb="0" eb="2">
      <t>シュウケイ</t>
    </rPh>
    <rPh sb="6" eb="8">
      <t>ガイトウ</t>
    </rPh>
    <rPh sb="8" eb="9">
      <t>ラン</t>
    </rPh>
    <rPh sb="9" eb="10">
      <t>トウ</t>
    </rPh>
    <phoneticPr fontId="2"/>
  </si>
  <si>
    <t>集計シート</t>
    <rPh sb="0" eb="2">
      <t>シュウケイ</t>
    </rPh>
    <phoneticPr fontId="2"/>
  </si>
  <si>
    <t>給与所得者の扶養控除等（異動）申告書</t>
    <rPh sb="0" eb="2">
      <t>キュウヨ</t>
    </rPh>
    <rPh sb="2" eb="5">
      <t>ショトクシャ</t>
    </rPh>
    <rPh sb="6" eb="10">
      <t>フヨウコウジョ</t>
    </rPh>
    <rPh sb="10" eb="11">
      <t>トウ</t>
    </rPh>
    <rPh sb="12" eb="14">
      <t>イドウ</t>
    </rPh>
    <rPh sb="15" eb="18">
      <t>シンコクショ</t>
    </rPh>
    <phoneticPr fontId="2"/>
  </si>
  <si>
    <t>給与所得者の基礎控除申告書 兼 給与所得者の配偶者控除等申告書 兼 給与所得者の特定親族特別控除申告書 兼 所得金額調整控除申告書</t>
    <rPh sb="0" eb="2">
      <t>キュウヨ</t>
    </rPh>
    <rPh sb="2" eb="4">
      <t>ショトク</t>
    </rPh>
    <rPh sb="4" eb="5">
      <t>シャ</t>
    </rPh>
    <rPh sb="6" eb="8">
      <t>キソ</t>
    </rPh>
    <rPh sb="8" eb="10">
      <t>コウジョ</t>
    </rPh>
    <rPh sb="10" eb="13">
      <t>シンコクショ</t>
    </rPh>
    <rPh sb="14" eb="15">
      <t>ケン</t>
    </rPh>
    <rPh sb="16" eb="18">
      <t>キュウヨ</t>
    </rPh>
    <rPh sb="18" eb="20">
      <t>ショトク</t>
    </rPh>
    <rPh sb="20" eb="21">
      <t>シャ</t>
    </rPh>
    <rPh sb="22" eb="25">
      <t>ハイグウシャ</t>
    </rPh>
    <rPh sb="25" eb="27">
      <t>コウジョ</t>
    </rPh>
    <rPh sb="27" eb="28">
      <t>ナド</t>
    </rPh>
    <rPh sb="28" eb="31">
      <t>シンコクショ</t>
    </rPh>
    <rPh sb="32" eb="33">
      <t>ケン</t>
    </rPh>
    <rPh sb="34" eb="36">
      <t>キュウヨ</t>
    </rPh>
    <rPh sb="36" eb="38">
      <t>ショトク</t>
    </rPh>
    <rPh sb="38" eb="39">
      <t>シャ</t>
    </rPh>
    <rPh sb="40" eb="42">
      <t>トクテイ</t>
    </rPh>
    <rPh sb="42" eb="44">
      <t>シンゾク</t>
    </rPh>
    <rPh sb="44" eb="46">
      <t>トクベツ</t>
    </rPh>
    <rPh sb="46" eb="48">
      <t>コウジョ</t>
    </rPh>
    <rPh sb="48" eb="51">
      <t>シンコクショ</t>
    </rPh>
    <rPh sb="52" eb="53">
      <t>ケン</t>
    </rPh>
    <rPh sb="54" eb="56">
      <t>ショトク</t>
    </rPh>
    <rPh sb="56" eb="58">
      <t>キンガク</t>
    </rPh>
    <rPh sb="58" eb="60">
      <t>チョウセイ</t>
    </rPh>
    <rPh sb="60" eb="62">
      <t>コウジョ</t>
    </rPh>
    <rPh sb="62" eb="65">
      <t>シンコクショ</t>
    </rPh>
    <phoneticPr fontId="2"/>
  </si>
  <si>
    <t>給与所得に対する源泉徴収簿</t>
    <rPh sb="0" eb="2">
      <t>キュウヨ</t>
    </rPh>
    <rPh sb="2" eb="4">
      <t>ショトク</t>
    </rPh>
    <rPh sb="5" eb="6">
      <t>タイ</t>
    </rPh>
    <rPh sb="8" eb="13">
      <t>ゲンセンチョウシュウボ</t>
    </rPh>
    <phoneticPr fontId="2"/>
  </si>
  <si>
    <t>給与所得者の保険料控除申告書</t>
    <phoneticPr fontId="2"/>
  </si>
  <si>
    <t>令和７年分　給与所得の源泉徴収票等の法定調書の作成と提出の手引</t>
    <phoneticPr fontId="2"/>
  </si>
  <si>
    <t>令和７年分　年末調整のしかた</t>
    <rPh sb="0" eb="2">
      <t>レイワ</t>
    </rPh>
    <rPh sb="3" eb="5">
      <t>ネンブン</t>
    </rPh>
    <rPh sb="6" eb="10">
      <t>ネンマツチョウセイ</t>
    </rPh>
    <phoneticPr fontId="2"/>
  </si>
  <si>
    <t>　各種申告書等</t>
    <rPh sb="1" eb="3">
      <t>カクシュ</t>
    </rPh>
    <rPh sb="3" eb="6">
      <t>シンコクショ</t>
    </rPh>
    <rPh sb="6" eb="7">
      <t>トウ</t>
    </rPh>
    <phoneticPr fontId="2"/>
  </si>
  <si>
    <t>各種申告書の記載のしかた（記載例）</t>
    <rPh sb="0" eb="2">
      <t>カクシュ</t>
    </rPh>
    <rPh sb="2" eb="5">
      <t>シンコクショ</t>
    </rPh>
    <rPh sb="6" eb="8">
      <t>キサイ</t>
    </rPh>
    <rPh sb="13" eb="15">
      <t>キサイ</t>
    </rPh>
    <rPh sb="15" eb="16">
      <t>レイ</t>
    </rPh>
    <phoneticPr fontId="2"/>
  </si>
  <si>
    <r>
      <rPr>
        <sz val="11"/>
        <color theme="10"/>
        <rFont val="ＭＳ Ｐゴシック"/>
        <family val="3"/>
        <charset val="128"/>
      </rPr>
      <t>　※　</t>
    </r>
    <r>
      <rPr>
        <u/>
        <sz val="11"/>
        <color theme="10"/>
        <rFont val="ＭＳ Ｐゴシック"/>
        <family val="3"/>
        <charset val="128"/>
      </rPr>
      <t>「扶養親族」とは。</t>
    </r>
    <rPh sb="4" eb="8">
      <t>フヨウシンゾク</t>
    </rPh>
    <phoneticPr fontId="2"/>
  </si>
  <si>
    <r>
      <rPr>
        <sz val="11"/>
        <color theme="10"/>
        <rFont val="ＭＳ Ｐゴシック"/>
        <family val="3"/>
        <charset val="128"/>
      </rPr>
      <t xml:space="preserve">  ※　</t>
    </r>
    <r>
      <rPr>
        <u/>
        <sz val="11"/>
        <color theme="10"/>
        <rFont val="ＭＳ Ｐゴシック"/>
        <family val="3"/>
        <charset val="128"/>
      </rPr>
      <t>「生計を一にする」とは。</t>
    </r>
    <phoneticPr fontId="2"/>
  </si>
  <si>
    <r>
      <rPr>
        <sz val="11"/>
        <color theme="10"/>
        <rFont val="ＭＳ Ｐゴシック"/>
        <family val="3"/>
        <charset val="128"/>
      </rPr>
      <t xml:space="preserve">  ※　</t>
    </r>
    <r>
      <rPr>
        <u/>
        <sz val="11"/>
        <color theme="10"/>
        <rFont val="ＭＳ Ｐゴシック"/>
        <family val="3"/>
        <charset val="128"/>
      </rPr>
      <t>「合計所得金額」とは。</t>
    </r>
    <phoneticPr fontId="2"/>
  </si>
  <si>
    <r>
      <rPr>
        <sz val="11"/>
        <color theme="10"/>
        <rFont val="ＭＳ Ｐゴシック"/>
        <family val="3"/>
        <charset val="128"/>
      </rPr>
      <t>　※　</t>
    </r>
    <r>
      <rPr>
        <u/>
        <sz val="11"/>
        <color theme="10"/>
        <rFont val="ＭＳ Ｐゴシック"/>
        <family val="3"/>
        <charset val="128"/>
      </rPr>
      <t>「控除対象扶養親族」とは。</t>
    </r>
    <rPh sb="4" eb="8">
      <t>コウジョタイショウ</t>
    </rPh>
    <rPh sb="8" eb="12">
      <t>フヨウシンゾク</t>
    </rPh>
    <phoneticPr fontId="2"/>
  </si>
  <si>
    <r>
      <rPr>
        <sz val="11"/>
        <color theme="10"/>
        <rFont val="ＭＳ Ｐゴシック"/>
        <family val="3"/>
        <charset val="128"/>
      </rPr>
      <t>　※　</t>
    </r>
    <r>
      <rPr>
        <u/>
        <sz val="11"/>
        <color theme="10"/>
        <rFont val="ＭＳ Ｐゴシック"/>
        <family val="3"/>
        <charset val="128"/>
      </rPr>
      <t>「老人扶養親族」とは。</t>
    </r>
    <rPh sb="4" eb="10">
      <t>ロウジンフヨウシンゾク</t>
    </rPh>
    <phoneticPr fontId="2"/>
  </si>
  <si>
    <r>
      <rPr>
        <sz val="11"/>
        <color theme="10"/>
        <rFont val="ＭＳ Ｐゴシック"/>
        <family val="3"/>
        <charset val="128"/>
      </rPr>
      <t>　※　</t>
    </r>
    <r>
      <rPr>
        <u/>
        <sz val="11"/>
        <color theme="10"/>
        <rFont val="ＭＳ Ｐゴシック"/>
        <family val="3"/>
        <charset val="128"/>
      </rPr>
      <t>「同一生計配偶者」とは。</t>
    </r>
    <phoneticPr fontId="2"/>
  </si>
  <si>
    <r>
      <rPr>
        <sz val="11"/>
        <color theme="10"/>
        <rFont val="ＭＳ Ｐゴシック"/>
        <family val="3"/>
        <charset val="128"/>
      </rPr>
      <t>　※　</t>
    </r>
    <r>
      <rPr>
        <u/>
        <sz val="11"/>
        <color theme="10"/>
        <rFont val="ＭＳ Ｐゴシック"/>
        <family val="3"/>
        <charset val="128"/>
      </rPr>
      <t>「同居特別障害者」とは。</t>
    </r>
    <rPh sb="4" eb="8">
      <t>ドウキョトクベツ</t>
    </rPh>
    <rPh sb="8" eb="11">
      <t>ショウガイシャ</t>
    </rPh>
    <phoneticPr fontId="2"/>
  </si>
  <si>
    <r>
      <rPr>
        <sz val="11"/>
        <color theme="10"/>
        <rFont val="ＭＳ Ｐゴシック"/>
        <family val="3"/>
        <charset val="128"/>
      </rPr>
      <t>　※　</t>
    </r>
    <r>
      <rPr>
        <u/>
        <sz val="11"/>
        <color theme="10"/>
        <rFont val="ＭＳ Ｐゴシック"/>
        <family val="3"/>
        <charset val="128"/>
      </rPr>
      <t>「特別障害者」とは。</t>
    </r>
    <rPh sb="4" eb="6">
      <t>トクベツ</t>
    </rPh>
    <rPh sb="6" eb="9">
      <t>ショウガイシャ</t>
    </rPh>
    <phoneticPr fontId="2"/>
  </si>
  <si>
    <r>
      <rPr>
        <sz val="11"/>
        <color theme="10"/>
        <rFont val="ＭＳ Ｐゴシック"/>
        <family val="3"/>
        <charset val="128"/>
      </rPr>
      <t>　※　</t>
    </r>
    <r>
      <rPr>
        <u/>
        <sz val="11"/>
        <color theme="10"/>
        <rFont val="ＭＳ Ｐゴシック"/>
        <family val="3"/>
        <charset val="128"/>
      </rPr>
      <t>「ひとり親」とは。</t>
    </r>
    <rPh sb="7" eb="8">
      <t>オヤ</t>
    </rPh>
    <phoneticPr fontId="2"/>
  </si>
  <si>
    <t>　※　計算シート⑰欄と「配偶者の合計所得金額」欄の対応を見る。</t>
    <phoneticPr fontId="2"/>
  </si>
  <si>
    <t>⑰－２</t>
    <phoneticPr fontId="2"/>
  </si>
  <si>
    <t>　※ 申告書の該当箇所を見る。</t>
    <rPh sb="3" eb="6">
      <t>シンコクショ</t>
    </rPh>
    <rPh sb="7" eb="9">
      <t>ガイトウ</t>
    </rPh>
    <rPh sb="9" eb="11">
      <t>カショ</t>
    </rPh>
    <rPh sb="12" eb="13">
      <t>ミ</t>
    </rPh>
    <phoneticPr fontId="2"/>
  </si>
  <si>
    <t>特定親族特別控除額【⑰－２欄】</t>
    <rPh sb="0" eb="2">
      <t>トクテイ</t>
    </rPh>
    <rPh sb="2" eb="4">
      <t>シンゾク</t>
    </rPh>
    <rPh sb="4" eb="6">
      <t>トクベツ</t>
    </rPh>
    <rPh sb="6" eb="8">
      <t>コウジョ</t>
    </rPh>
    <rPh sb="8" eb="9">
      <t>ガク</t>
    </rPh>
    <rPh sb="13" eb="14">
      <t>ラン</t>
    </rPh>
    <phoneticPr fontId="2"/>
  </si>
  <si>
    <t>基礎控除額【⑲欄】</t>
    <rPh sb="0" eb="2">
      <t>キソ</t>
    </rPh>
    <rPh sb="2" eb="4">
      <t>コウジョ</t>
    </rPh>
    <rPh sb="4" eb="5">
      <t>ガク</t>
    </rPh>
    <rPh sb="7" eb="8">
      <t>ラン</t>
    </rPh>
    <phoneticPr fontId="2"/>
  </si>
  <si>
    <t>（特定増改築等）住宅借入金等特別控除額【㉓欄】</t>
    <rPh sb="1" eb="3">
      <t>トクテイ</t>
    </rPh>
    <rPh sb="3" eb="7">
      <t>ゾウカイチクトウ</t>
    </rPh>
    <rPh sb="8" eb="14">
      <t>ジュウタクカリイレキントウ</t>
    </rPh>
    <rPh sb="14" eb="16">
      <t>トクベツ</t>
    </rPh>
    <rPh sb="16" eb="19">
      <t>コウジョガク</t>
    </rPh>
    <rPh sb="21" eb="22">
      <t>ラン</t>
    </rPh>
    <phoneticPr fontId="2"/>
  </si>
  <si>
    <t>本年最後の給与から徴収する税額に充当する金額【㉗欄】</t>
    <rPh sb="0" eb="2">
      <t>ホンネン</t>
    </rPh>
    <rPh sb="2" eb="4">
      <t>サイゴ</t>
    </rPh>
    <rPh sb="5" eb="7">
      <t>キュウヨ</t>
    </rPh>
    <rPh sb="9" eb="11">
      <t>チョウシュウ</t>
    </rPh>
    <rPh sb="13" eb="15">
      <t>ゼイガク</t>
    </rPh>
    <rPh sb="16" eb="18">
      <t>ジュウトウ</t>
    </rPh>
    <rPh sb="20" eb="22">
      <t>キンガク</t>
    </rPh>
    <rPh sb="24" eb="25">
      <t>ラン</t>
    </rPh>
    <phoneticPr fontId="2"/>
  </si>
  <si>
    <t>未払給与に係る未徴収の税額に充当する金額【㉘欄】</t>
    <rPh sb="0" eb="2">
      <t>ミバライ</t>
    </rPh>
    <rPh sb="2" eb="4">
      <t>キュウヨ</t>
    </rPh>
    <rPh sb="5" eb="6">
      <t>カカワ</t>
    </rPh>
    <rPh sb="7" eb="8">
      <t>ミ</t>
    </rPh>
    <rPh sb="8" eb="10">
      <t>チョウシュウ</t>
    </rPh>
    <rPh sb="11" eb="13">
      <t>ゼイガク</t>
    </rPh>
    <rPh sb="14" eb="16">
      <t>ジュウトウ</t>
    </rPh>
    <rPh sb="18" eb="20">
      <t>キンガク</t>
    </rPh>
    <rPh sb="22" eb="23">
      <t>ラン</t>
    </rPh>
    <phoneticPr fontId="2"/>
  </si>
  <si>
    <t>本年中に還付する金額【㉚欄】</t>
    <rPh sb="0" eb="2">
      <t>ホンネン</t>
    </rPh>
    <rPh sb="2" eb="3">
      <t>チュウ</t>
    </rPh>
    <rPh sb="4" eb="6">
      <t>カンプ</t>
    </rPh>
    <rPh sb="8" eb="10">
      <t>キンガク</t>
    </rPh>
    <rPh sb="12" eb="13">
      <t>ラン</t>
    </rPh>
    <phoneticPr fontId="2"/>
  </si>
  <si>
    <t>　※ 源泉徴収簿の該当箇所を見る。</t>
    <phoneticPr fontId="2"/>
  </si>
  <si>
    <t>本年最後の給与から徴収する金額【㉜欄】</t>
    <rPh sb="0" eb="2">
      <t>ホンネン</t>
    </rPh>
    <rPh sb="2" eb="4">
      <t>サイゴ</t>
    </rPh>
    <rPh sb="5" eb="7">
      <t>キュウヨ</t>
    </rPh>
    <rPh sb="9" eb="11">
      <t>チョウシュウ</t>
    </rPh>
    <rPh sb="13" eb="15">
      <t>キンガク</t>
    </rPh>
    <rPh sb="17" eb="18">
      <t>ラン</t>
    </rPh>
    <phoneticPr fontId="2"/>
  </si>
  <si>
    <t>入力のしかた（集計シート）</t>
    <rPh sb="0" eb="2">
      <t>ニュウリョク</t>
    </rPh>
    <rPh sb="7" eb="9">
      <t>シュウケイ</t>
    </rPh>
    <phoneticPr fontId="2"/>
  </si>
  <si>
    <t>　従業員から提出を受けた『特定親族特別控除申告書』の内容を確認し、特定親族特別控除の額（特定親族を複数有する場合は合計した額）を入力してください。</t>
    <rPh sb="1" eb="4">
      <t>ジュウギョウイン</t>
    </rPh>
    <rPh sb="6" eb="8">
      <t>テイシュツ</t>
    </rPh>
    <rPh sb="9" eb="10">
      <t>ウ</t>
    </rPh>
    <rPh sb="13" eb="15">
      <t>トクテイ</t>
    </rPh>
    <rPh sb="15" eb="17">
      <t>シンゾク</t>
    </rPh>
    <rPh sb="17" eb="19">
      <t>トクベツ</t>
    </rPh>
    <rPh sb="19" eb="21">
      <t>コウジョ</t>
    </rPh>
    <rPh sb="21" eb="24">
      <t>シンコクショ</t>
    </rPh>
    <rPh sb="26" eb="28">
      <t>ナイヨウ</t>
    </rPh>
    <rPh sb="29" eb="31">
      <t>カクニン</t>
    </rPh>
    <rPh sb="64" eb="66">
      <t>ニュウリョク</t>
    </rPh>
    <phoneticPr fontId="2"/>
  </si>
  <si>
    <r>
      <t>　「</t>
    </r>
    <r>
      <rPr>
        <sz val="10"/>
        <color rgb="FFFF0000"/>
        <rFont val="ＭＳ Ｐゴシック"/>
        <family val="3"/>
        <charset val="128"/>
      </rPr>
      <t>同一生計配偶者</t>
    </r>
    <r>
      <rPr>
        <sz val="10"/>
        <rFont val="ＭＳ Ｐゴシック"/>
        <family val="3"/>
        <charset val="128"/>
      </rPr>
      <t>」とは、従業員と生計を一にする配偶者（青色事業専従者として給与の支払を受ける人及び白色事業専従者を除きます。）で、合計所得金額が</t>
    </r>
    <r>
      <rPr>
        <sz val="10"/>
        <color theme="1"/>
        <rFont val="ＭＳ Ｐゴシック"/>
        <family val="3"/>
        <charset val="128"/>
      </rPr>
      <t>58</t>
    </r>
    <r>
      <rPr>
        <sz val="10"/>
        <rFont val="ＭＳ Ｐゴシック"/>
        <family val="3"/>
        <charset val="128"/>
      </rPr>
      <t>万円以下の人をいいます。</t>
    </r>
    <rPh sb="2" eb="4">
      <t>ドウイツ</t>
    </rPh>
    <rPh sb="4" eb="6">
      <t>セイケイ</t>
    </rPh>
    <rPh sb="6" eb="9">
      <t>ハイグウシャ</t>
    </rPh>
    <rPh sb="58" eb="59">
      <t>ノゾ</t>
    </rPh>
    <phoneticPr fontId="2"/>
  </si>
  <si>
    <r>
      <t>　「</t>
    </r>
    <r>
      <rPr>
        <sz val="10"/>
        <color rgb="FFFF0000"/>
        <rFont val="ＭＳ Ｐゴシック"/>
        <family val="3"/>
        <charset val="128"/>
      </rPr>
      <t>控除対象扶養親族</t>
    </r>
    <r>
      <rPr>
        <sz val="10"/>
        <rFont val="ＭＳ Ｐゴシック"/>
        <family val="3"/>
        <charset val="128"/>
      </rPr>
      <t>」とは、扶養親族のうち、年齢16歳以上の人（平成</t>
    </r>
    <r>
      <rPr>
        <sz val="10"/>
        <color theme="1"/>
        <rFont val="ＭＳ Ｐゴシック"/>
        <family val="3"/>
        <charset val="128"/>
      </rPr>
      <t>22</t>
    </r>
    <r>
      <rPr>
        <sz val="10"/>
        <rFont val="ＭＳ Ｐゴシック"/>
        <family val="3"/>
        <charset val="128"/>
      </rPr>
      <t>年１月１日以前に生まれた人）をいいます。</t>
    </r>
    <rPh sb="2" eb="6">
      <t>コウジョタイショウ</t>
    </rPh>
    <rPh sb="6" eb="10">
      <t>フヨウシンゾク</t>
    </rPh>
    <phoneticPr fontId="2"/>
  </si>
  <si>
    <r>
      <t>　「</t>
    </r>
    <r>
      <rPr>
        <sz val="10"/>
        <color rgb="FFFF0000"/>
        <rFont val="ＭＳ Ｐゴシック"/>
        <family val="3"/>
        <charset val="128"/>
      </rPr>
      <t>扶養親族</t>
    </r>
    <r>
      <rPr>
        <sz val="10"/>
        <rFont val="ＭＳ Ｐゴシック"/>
        <family val="3"/>
        <charset val="128"/>
      </rPr>
      <t>」とは、従業員と生計を一にする親族（配偶者、青色事業専従者として給与の支払を受ける人及び白色事業専従者を除きます。）で、合計所得金額が</t>
    </r>
    <r>
      <rPr>
        <sz val="10"/>
        <color theme="1"/>
        <rFont val="ＭＳ Ｐゴシック"/>
        <family val="3"/>
        <charset val="128"/>
      </rPr>
      <t>58</t>
    </r>
    <r>
      <rPr>
        <sz val="10"/>
        <rFont val="ＭＳ Ｐゴシック"/>
        <family val="3"/>
        <charset val="128"/>
      </rPr>
      <t>万円以下の人をいいます。</t>
    </r>
    <rPh sb="2" eb="6">
      <t>フヨウシンゾク</t>
    </rPh>
    <rPh sb="10" eb="13">
      <t>ジュウギョウイン</t>
    </rPh>
    <phoneticPr fontId="2"/>
  </si>
  <si>
    <r>
      <t>　「</t>
    </r>
    <r>
      <rPr>
        <sz val="10"/>
        <color rgb="FFFF0000"/>
        <rFont val="ＭＳ Ｐゴシック"/>
        <family val="3"/>
        <charset val="128"/>
      </rPr>
      <t>特定扶養親族</t>
    </r>
    <r>
      <rPr>
        <sz val="10"/>
        <rFont val="ＭＳ Ｐゴシック"/>
        <family val="3"/>
        <charset val="128"/>
      </rPr>
      <t>」とは、控除対象扶養親族のうち、年齢19歳以上23歳未満の人（平成</t>
    </r>
    <r>
      <rPr>
        <sz val="10"/>
        <color theme="1"/>
        <rFont val="ＭＳ Ｐゴシック"/>
        <family val="3"/>
        <charset val="128"/>
      </rPr>
      <t>15年１月２日から平成19年１月１日までの間に生まれた人）をいいます。</t>
    </r>
    <rPh sb="2" eb="4">
      <t>トクテイ</t>
    </rPh>
    <rPh sb="4" eb="8">
      <t>フヨウシンゾク</t>
    </rPh>
    <phoneticPr fontId="2"/>
  </si>
  <si>
    <r>
      <t>　「</t>
    </r>
    <r>
      <rPr>
        <sz val="10"/>
        <color rgb="FFFF0000"/>
        <rFont val="ＭＳ Ｐゴシック"/>
        <family val="3"/>
        <charset val="128"/>
      </rPr>
      <t>老人扶養親族</t>
    </r>
    <r>
      <rPr>
        <sz val="10"/>
        <rFont val="ＭＳ Ｐゴシック"/>
        <family val="3"/>
        <charset val="128"/>
      </rPr>
      <t>」とは、控除対象扶養親族のうち、年齢70歳以上の人（昭</t>
    </r>
    <r>
      <rPr>
        <sz val="10"/>
        <color theme="1"/>
        <rFont val="ＭＳ Ｐゴシック"/>
        <family val="3"/>
        <charset val="128"/>
      </rPr>
      <t>和31年１月</t>
    </r>
    <r>
      <rPr>
        <sz val="10"/>
        <rFont val="ＭＳ Ｐゴシック"/>
        <family val="3"/>
        <charset val="128"/>
      </rPr>
      <t>１日以前に生まれた人）をいいます。</t>
    </r>
    <rPh sb="2" eb="8">
      <t>ロウジンフヨウシンゾク</t>
    </rPh>
    <phoneticPr fontId="2"/>
  </si>
  <si>
    <r>
      <t>　「</t>
    </r>
    <r>
      <rPr>
        <sz val="10"/>
        <color rgb="FFFF0000"/>
        <rFont val="ＭＳ Ｐゴシック"/>
        <family val="3"/>
        <charset val="128"/>
      </rPr>
      <t>ひとり親</t>
    </r>
    <r>
      <rPr>
        <sz val="10"/>
        <rFont val="ＭＳ Ｐゴシック"/>
        <family val="3"/>
        <charset val="128"/>
      </rPr>
      <t>」とは、従業員本人が現に婚姻をしていない人又は配偶者の生死の明らかでない人で、次の⑴、⑵及び⑶のいずれにも該当する人をいいます。
⑴ 　その人と生計を一にする子（他の人の同一生計配偶者又は扶養親族とされている人を除き、その年分の総所得金額、退職所得金額及び山林所得金額の合計額が</t>
    </r>
    <r>
      <rPr>
        <sz val="10"/>
        <color theme="1"/>
        <rFont val="ＭＳ Ｐゴシック"/>
        <family val="3"/>
        <charset val="128"/>
      </rPr>
      <t>58万</t>
    </r>
    <r>
      <rPr>
        <sz val="10"/>
        <rFont val="ＭＳ Ｐゴシック"/>
        <family val="3"/>
        <charset val="128"/>
      </rPr>
      <t>円以下の子に限ります。）を有すること。
⑵　合計所得金額が500万円以下であること。
⑶　その人と事実上婚姻関係と同様の事情にあると認められる人がいないこと。</t>
    </r>
    <rPh sb="5" eb="6">
      <t>オヤ</t>
    </rPh>
    <phoneticPr fontId="2"/>
  </si>
  <si>
    <r>
      <t>　「</t>
    </r>
    <r>
      <rPr>
        <sz val="10"/>
        <color rgb="FFFF0000"/>
        <rFont val="ＭＳ Ｐゴシック"/>
        <family val="3"/>
        <charset val="128"/>
      </rPr>
      <t>勤労学生</t>
    </r>
    <r>
      <rPr>
        <sz val="10"/>
        <rFont val="ＭＳ Ｐゴシック"/>
        <family val="3"/>
        <charset val="128"/>
      </rPr>
      <t>」とは、従業員本人が、次の⑴、⑵及び⑶のいずれにも該当する人をいいます。
⑴　次に掲げる学校等の児童、生徒、学生又は訓練生であること。
　①　学校教育法に規定する小学校、中学校、義務教育学校、高等学校、中等教育学校、特別支援学校、大学、高等専門学校
　②　国、地方公共団体、学校法人、準学校法人、独立行政法人国立病院機構、独立行政法人労働者健康安全機構、日本赤十字社、商工会議所、健康保険組合、健康保険組合連合会、国民健康保険団体連合会、国家公務員共済組合連合会、社会福祉法人、宗教法人、一般社団法人、一般財団法人、医療事業を行う農業協同組合連合会、医療法人、文部科学大臣が定める基準を満たす専修学校又は各種学校（以下「専修学校等」といいます。）を設置する者の設置した専修学校等で、職業に必要な技術の教授をするなど一定の要件に該当する課程を履修させるもの
　③　認定職業訓練を行う職業訓練法人で、一定の要件に該当する課程を履修させるもの
⑵　合計所得金額が</t>
    </r>
    <r>
      <rPr>
        <sz val="10"/>
        <color theme="1"/>
        <rFont val="ＭＳ Ｐゴシック"/>
        <family val="3"/>
        <charset val="128"/>
      </rPr>
      <t>85万</t>
    </r>
    <r>
      <rPr>
        <sz val="10"/>
        <rFont val="ＭＳ Ｐゴシック"/>
        <family val="3"/>
        <charset val="128"/>
      </rPr>
      <t>円以下であること。
⑶　合計所得金額のうち給与所得等以外の所得金額が10万円以下であること。</t>
    </r>
    <rPh sb="2" eb="6">
      <t>キンロウガクセイ</t>
    </rPh>
    <phoneticPr fontId="2"/>
  </si>
  <si>
    <r>
      <t>　「</t>
    </r>
    <r>
      <rPr>
        <sz val="10"/>
        <color rgb="FFFF0000"/>
        <rFont val="ＭＳ Ｐゴシック"/>
        <family val="3"/>
        <charset val="128"/>
      </rPr>
      <t>一般の障害者</t>
    </r>
    <r>
      <rPr>
        <sz val="10"/>
        <rFont val="ＭＳ Ｐゴシック"/>
        <family val="3"/>
        <charset val="128"/>
      </rPr>
      <t>」又は「</t>
    </r>
    <r>
      <rPr>
        <sz val="10"/>
        <color rgb="FFFF0000"/>
        <rFont val="ＭＳ Ｐゴシック"/>
        <family val="3"/>
        <charset val="128"/>
      </rPr>
      <t>同居特別障害者以外の特別障害者</t>
    </r>
    <r>
      <rPr>
        <sz val="10"/>
        <rFont val="ＭＳ Ｐゴシック"/>
        <family val="3"/>
        <charset val="128"/>
      </rPr>
      <t>」とは、従業員本人やその同一生計配偶者、扶養親族で、次のいずれかに該当する人（同居特別障害者に該当する人を除きます。）をいいます。
⑴　精神上の障害により事理を弁識する能力を欠く常況にある人【これに該当する人は、全て特別障害者】
⑵　児童相談所、知的障害者更生相談所、精神保健福祉センター又は精神保健指定医から知的障害者と判定された人【このうち、重度の知的障害者と判定された人は、特別障害者】
⑶　精神保健及び精神障害者福祉に関する法律の規定により精神障害者保健福祉手帳の交付を受けている人【このうち、障害等級が１級の人は、特別障害者】
⑷　身体障害者福祉法の規定により交付を受けた身体障害者手帳に、身体上の障害がある者として記載されている人【このうち、障害の程度が１級又は２級である者として記載されている人は、特別障害者】
⑸　戦傷病者特別援護法の規定により戦傷病者手帳の交付を受けている人【このうち、障害の程度が恩給法別表第１号表ノ２の特別項症から第三項症までの人は、特別障害者】
⑹　原子爆弾被爆者に対する援護に関する法律第１１条第１項の規定による厚生労働大臣の認定を受けている人【これに該当する人は、全て特別障害者】
⑺　常に就床を要し、複雑な介護を要する人【これに該当する人は、全て特別障害者】
⑻　精神又は身体に障害のある年齢65歳以上の人（昭和</t>
    </r>
    <r>
      <rPr>
        <sz val="10"/>
        <color theme="1"/>
        <rFont val="ＭＳ Ｐゴシック"/>
        <family val="3"/>
        <charset val="128"/>
      </rPr>
      <t>36</t>
    </r>
    <r>
      <rPr>
        <sz val="10"/>
        <rFont val="ＭＳ Ｐゴシック"/>
        <family val="3"/>
        <charset val="128"/>
      </rPr>
      <t>年１月１日以前に生まれた人）で、その障害の程度が上記の⑴、⑵又は⑷に該当する人と同程度である人として市町村長、特別区の区長や福祉事務所長の認定を受けている人【このうち、上記の⑴、⑵又は⑷に掲げた特別障害者と同程度の障害のある人として市町村長等の認定を受けている人は、特別障害者】</t>
    </r>
    <rPh sb="2" eb="4">
      <t>イッパン</t>
    </rPh>
    <rPh sb="5" eb="8">
      <t>ショウガイシャ</t>
    </rPh>
    <rPh sb="9" eb="10">
      <t>マタ</t>
    </rPh>
    <rPh sb="12" eb="16">
      <t>ドウキョトクベツ</t>
    </rPh>
    <rPh sb="16" eb="19">
      <t>ショウガイシャ</t>
    </rPh>
    <rPh sb="19" eb="21">
      <t>イガイ</t>
    </rPh>
    <rPh sb="22" eb="24">
      <t>トクベツ</t>
    </rPh>
    <rPh sb="24" eb="27">
      <t>ショウガイシャ</t>
    </rPh>
    <rPh sb="66" eb="68">
      <t>ドウキョ</t>
    </rPh>
    <rPh sb="68" eb="70">
      <t>トクベツ</t>
    </rPh>
    <rPh sb="70" eb="73">
      <t>ショウガイシャ</t>
    </rPh>
    <rPh sb="74" eb="76">
      <t>ガイトウ</t>
    </rPh>
    <rPh sb="78" eb="79">
      <t>ヒト</t>
    </rPh>
    <rPh sb="80" eb="81">
      <t>ノゾ</t>
    </rPh>
    <phoneticPr fontId="2"/>
  </si>
  <si>
    <r>
      <t>　令</t>
    </r>
    <r>
      <rPr>
        <sz val="10"/>
        <color theme="1"/>
        <rFont val="ＭＳ Ｐゴシック"/>
        <family val="3"/>
        <charset val="128"/>
      </rPr>
      <t>和７年</t>
    </r>
    <r>
      <rPr>
        <sz val="10"/>
        <rFont val="ＭＳ Ｐゴシック"/>
        <family val="3"/>
        <charset val="128"/>
      </rPr>
      <t>分の賞与の合計額を④欄に、その賞与から徴収した税額の合計額を⑥欄に入力してください。
（注）年間の給与等の総額が2,000万円を超える場合、年末調整の対象とはなりません。このため、計算シート①欄と④欄の合計が2,000万円を超える入力はできません。</t>
    </r>
    <phoneticPr fontId="2"/>
  </si>
  <si>
    <r>
      <t>　令和</t>
    </r>
    <r>
      <rPr>
        <sz val="10"/>
        <color theme="1"/>
        <rFont val="ＭＳ Ｐゴシック"/>
        <family val="3"/>
        <charset val="128"/>
      </rPr>
      <t>７</t>
    </r>
    <r>
      <rPr>
        <sz val="10"/>
        <rFont val="ＭＳ Ｐゴシック"/>
        <family val="3"/>
        <charset val="128"/>
      </rPr>
      <t>年分の毎月の給与の合計額を①欄に、その給与から徴収した税額の合計額を③欄に入力してください。
　（注）年間の給与等の総額が2,000万円を超える場合、年末調整の対象とはなりません。このため、計算シート①欄と④欄の合計が2,000万円を超える入力はできません。</t>
    </r>
    <rPh sb="1" eb="3">
      <t>レイワ</t>
    </rPh>
    <rPh sb="4" eb="5">
      <t>ネン</t>
    </rPh>
    <rPh sb="5" eb="6">
      <t>ブン</t>
    </rPh>
    <rPh sb="7" eb="9">
      <t>マイツキ</t>
    </rPh>
    <rPh sb="10" eb="12">
      <t>キュウヨ</t>
    </rPh>
    <rPh sb="13" eb="16">
      <t>ゴウケイガク</t>
    </rPh>
    <rPh sb="18" eb="19">
      <t>ラン</t>
    </rPh>
    <rPh sb="23" eb="25">
      <t>キュウヨ</t>
    </rPh>
    <rPh sb="27" eb="29">
      <t>チョウシュウ</t>
    </rPh>
    <rPh sb="31" eb="33">
      <t>ゼイガク</t>
    </rPh>
    <rPh sb="34" eb="37">
      <t>ゴウケイガク</t>
    </rPh>
    <rPh sb="39" eb="40">
      <t>ラン</t>
    </rPh>
    <rPh sb="41" eb="43">
      <t>ニュウリョク</t>
    </rPh>
    <rPh sb="63" eb="65">
      <t>ソウガク</t>
    </rPh>
    <phoneticPr fontId="2"/>
  </si>
  <si>
    <r>
      <t>年調年税額</t>
    </r>
    <r>
      <rPr>
        <b/>
        <sz val="10"/>
        <rFont val="ＭＳ Ｐゴシック"/>
        <family val="3"/>
        <charset val="128"/>
      </rPr>
      <t>(㉔×１０２．１％)</t>
    </r>
    <rPh sb="0" eb="2">
      <t>ネンチョウ</t>
    </rPh>
    <rPh sb="2" eb="5">
      <t>ネンゼイガク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</si>
</sst>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Red]\-#,##0\ "/>
  </numFmts>
  <fonts count="25">
    <font>
      <sz val="11"/>
      <name val="ＭＳ Ｐゴシック"/>
      <family val="3"/>
      <charset val="128"/>
    </font>
    <font>
      <sz val="11"/>
      <name val="ＭＳ Ｐゴシック"/>
      <family val="3"/>
      <charset val="128"/>
    </font>
    <font>
      <sz val="6"/>
      <name val="ＭＳ Ｐゴシック"/>
      <family val="3"/>
      <charset val="128"/>
    </font>
    <font>
      <sz val="11"/>
      <color theme="1"/>
      <name val="ＭＳ Ｐゴシック"/>
      <family val="3"/>
      <charset val="128"/>
      <scheme val="minor"/>
    </font>
    <font>
      <sz val="9"/>
      <color indexed="27"/>
      <name val="明朝"/>
      <family val="1"/>
      <charset val="128"/>
    </font>
    <font>
      <sz val="10"/>
      <name val="ＭＳ Ｐゴシック"/>
      <family val="3"/>
      <charset val="128"/>
    </font>
    <font>
      <sz val="8"/>
      <name val="ＭＳ Ｐゴシック"/>
      <family val="3"/>
      <charset val="128"/>
    </font>
    <font>
      <b/>
      <sz val="16"/>
      <name val="ＭＳ Ｐゴシック"/>
      <family val="3"/>
      <charset val="128"/>
    </font>
    <font>
      <sz val="8"/>
      <color rgb="FFFF0000"/>
      <name val="ＭＳ Ｐゴシック"/>
      <family val="3"/>
      <charset val="128"/>
    </font>
    <font>
      <sz val="9"/>
      <name val="ＭＳ Ｐゴシック"/>
      <family val="3"/>
      <charset val="128"/>
    </font>
    <font>
      <b/>
      <sz val="12"/>
      <color theme="1"/>
      <name val="ＭＳ Ｐゴシック"/>
      <family val="3"/>
      <charset val="128"/>
    </font>
    <font>
      <sz val="10"/>
      <color rgb="FFFF0000"/>
      <name val="ＭＳ Ｐゴシック"/>
      <family val="3"/>
      <charset val="128"/>
    </font>
    <font>
      <u/>
      <sz val="11"/>
      <color theme="10"/>
      <name val="ＭＳ Ｐゴシック"/>
      <family val="3"/>
      <charset val="128"/>
    </font>
    <font>
      <sz val="9"/>
      <color theme="1"/>
      <name val="ＭＳ Ｐゴシック"/>
      <family val="3"/>
      <charset val="128"/>
    </font>
    <font>
      <sz val="11"/>
      <color theme="10"/>
      <name val="ＭＳ Ｐゴシック"/>
      <family val="3"/>
      <charset val="128"/>
    </font>
    <font>
      <b/>
      <sz val="10"/>
      <name val="ＭＳ Ｐゴシック"/>
      <family val="3"/>
      <charset val="128"/>
    </font>
    <font>
      <sz val="7.5"/>
      <color rgb="FFFF0000"/>
      <name val="ＭＳ Ｐゴシック"/>
      <family val="3"/>
      <charset val="128"/>
    </font>
    <font>
      <b/>
      <sz val="14"/>
      <color rgb="FFFF0000"/>
      <name val="ＭＳ Ｐゴシック"/>
      <family val="3"/>
      <charset val="128"/>
    </font>
    <font>
      <sz val="10"/>
      <color theme="1"/>
      <name val="ＭＳ Ｐゴシック"/>
      <family val="3"/>
      <charset val="128"/>
    </font>
    <font>
      <b/>
      <sz val="11"/>
      <name val="ＭＳ Ｐゴシック"/>
      <family val="3"/>
      <charset val="128"/>
    </font>
    <font>
      <sz val="6"/>
      <name val="ＭＳ Ｐゴシック"/>
      <family val="2"/>
      <charset val="128"/>
      <scheme val="minor"/>
    </font>
    <font>
      <sz val="16"/>
      <color theme="1"/>
      <name val="ＭＳ Ｐゴシック"/>
      <family val="3"/>
      <charset val="128"/>
    </font>
    <font>
      <sz val="11"/>
      <color theme="1"/>
      <name val="ＭＳ Ｐゴシック"/>
      <family val="3"/>
      <charset val="128"/>
    </font>
    <font>
      <b/>
      <sz val="16"/>
      <color theme="1"/>
      <name val="ＭＳ Ｐゴシック"/>
      <family val="3"/>
      <charset val="128"/>
    </font>
    <font>
      <u/>
      <sz val="8"/>
      <color theme="10"/>
      <name val="ＭＳ Ｐゴシック"/>
      <family val="3"/>
      <charset val="128"/>
    </font>
  </fonts>
  <fills count="7">
    <fill>
      <patternFill patternType="none"/>
    </fill>
    <fill>
      <patternFill patternType="gray125"/>
    </fill>
    <fill>
      <patternFill patternType="mediumGray">
        <fgColor indexed="8"/>
        <bgColor indexed="37"/>
      </patternFill>
    </fill>
    <fill>
      <patternFill patternType="solid">
        <fgColor rgb="FFFFFFCC"/>
        <bgColor indexed="64"/>
      </patternFill>
    </fill>
    <fill>
      <patternFill patternType="solid">
        <fgColor rgb="FFEFF7FF"/>
        <bgColor indexed="64"/>
      </patternFill>
    </fill>
    <fill>
      <patternFill patternType="solid">
        <fgColor theme="4" tint="0.79998168889431442"/>
        <bgColor indexed="64"/>
      </patternFill>
    </fill>
    <fill>
      <patternFill patternType="solid">
        <fgColor theme="0"/>
        <bgColor indexed="64"/>
      </patternFill>
    </fill>
  </fills>
  <borders count="148">
    <border>
      <left/>
      <right/>
      <top/>
      <bottom/>
      <diagonal/>
    </border>
    <border>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hair">
        <color indexed="64"/>
      </bottom>
      <diagonal/>
    </border>
    <border>
      <left/>
      <right style="medium">
        <color indexed="64"/>
      </right>
      <top/>
      <bottom/>
      <diagonal/>
    </border>
    <border>
      <left style="hair">
        <color indexed="64"/>
      </left>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indexed="64"/>
      </right>
      <top/>
      <bottom style="hair">
        <color indexed="64"/>
      </bottom>
      <diagonal/>
    </border>
    <border>
      <left style="double">
        <color indexed="64"/>
      </left>
      <right style="hair">
        <color indexed="64"/>
      </right>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double">
        <color indexed="64"/>
      </left>
      <right style="hair">
        <color indexed="64"/>
      </right>
      <top style="thin">
        <color indexed="64"/>
      </top>
      <bottom style="hair">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style="hair">
        <color indexed="64"/>
      </top>
      <bottom/>
      <diagonal/>
    </border>
    <border>
      <left style="medium">
        <color indexed="64"/>
      </left>
      <right style="double">
        <color indexed="64"/>
      </right>
      <top style="medium">
        <color indexed="64"/>
      </top>
      <bottom style="hair">
        <color indexed="64"/>
      </bottom>
      <diagonal/>
    </border>
    <border>
      <left style="medium">
        <color indexed="64"/>
      </left>
      <right style="double">
        <color indexed="64"/>
      </right>
      <top style="hair">
        <color indexed="64"/>
      </top>
      <bottom style="hair">
        <color indexed="64"/>
      </bottom>
      <diagonal/>
    </border>
    <border>
      <left style="medium">
        <color indexed="64"/>
      </left>
      <right style="double">
        <color indexed="64"/>
      </right>
      <top style="hair">
        <color indexed="64"/>
      </top>
      <bottom style="medium">
        <color indexed="64"/>
      </bottom>
      <diagonal/>
    </border>
    <border>
      <left style="hair">
        <color indexed="64"/>
      </left>
      <right style="medium">
        <color indexed="64"/>
      </right>
      <top/>
      <bottom style="hair">
        <color indexed="64"/>
      </bottom>
      <diagonal/>
    </border>
    <border>
      <left style="hair">
        <color indexed="64"/>
      </left>
      <right style="thin">
        <color indexed="64"/>
      </right>
      <top/>
      <bottom style="thin">
        <color indexed="64"/>
      </bottom>
      <diagonal/>
    </border>
    <border>
      <left style="double">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style="thin">
        <color indexed="64"/>
      </right>
      <top style="medium">
        <color indexed="64"/>
      </top>
      <bottom style="double">
        <color indexed="64"/>
      </bottom>
      <diagonal/>
    </border>
    <border>
      <left/>
      <right style="hair">
        <color indexed="64"/>
      </right>
      <top style="medium">
        <color indexed="64"/>
      </top>
      <bottom style="double">
        <color indexed="64"/>
      </bottom>
      <diagonal/>
    </border>
    <border>
      <left style="hair">
        <color indexed="64"/>
      </left>
      <right/>
      <top style="medium">
        <color indexed="64"/>
      </top>
      <bottom style="double">
        <color indexed="64"/>
      </bottom>
      <diagonal/>
    </border>
    <border>
      <left style="thin">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thin">
        <color auto="1"/>
      </bottom>
      <diagonal/>
    </border>
    <border>
      <left style="thin">
        <color indexed="64"/>
      </left>
      <right style="thin">
        <color indexed="64"/>
      </right>
      <top style="thin">
        <color indexed="64"/>
      </top>
      <bottom/>
      <diagonal/>
    </border>
    <border>
      <left style="thin">
        <color indexed="64"/>
      </left>
      <right style="thin">
        <color auto="1"/>
      </right>
      <top/>
      <bottom/>
      <diagonal/>
    </border>
    <border>
      <left/>
      <right style="hair">
        <color indexed="64"/>
      </right>
      <top style="thin">
        <color indexed="64"/>
      </top>
      <bottom style="thin">
        <color indexed="64"/>
      </bottom>
      <diagonal/>
    </border>
    <border>
      <left/>
      <right/>
      <top style="medium">
        <color indexed="64"/>
      </top>
      <bottom style="double">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right style="thin">
        <color indexed="64"/>
      </right>
      <top/>
      <bottom/>
      <diagonal/>
    </border>
    <border>
      <left/>
      <right/>
      <top/>
      <bottom style="medium">
        <color indexed="64"/>
      </bottom>
      <diagonal/>
    </border>
    <border>
      <left/>
      <right/>
      <top style="double">
        <color indexed="64"/>
      </top>
      <bottom style="thin">
        <color indexed="64"/>
      </bottom>
      <diagonal/>
    </border>
    <border>
      <left style="double">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double">
        <color indexed="64"/>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diagonal/>
    </border>
    <border>
      <left style="double">
        <color indexed="64"/>
      </left>
      <right/>
      <top/>
      <bottom style="thin">
        <color indexed="64"/>
      </bottom>
      <diagonal/>
    </border>
    <border>
      <left/>
      <right/>
      <top style="thin">
        <color indexed="64"/>
      </top>
      <bottom style="hair">
        <color indexed="64"/>
      </bottom>
      <diagonal/>
    </border>
    <border>
      <left style="thin">
        <color indexed="64"/>
      </left>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thin">
        <color indexed="64"/>
      </top>
      <bottom style="medium">
        <color indexed="64"/>
      </bottom>
      <diagonal/>
    </border>
    <border>
      <left style="double">
        <color indexed="64"/>
      </left>
      <right style="thin">
        <color indexed="64"/>
      </right>
      <top style="medium">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style="hair">
        <color indexed="64"/>
      </top>
      <bottom style="hair">
        <color indexed="64"/>
      </bottom>
      <diagonal/>
    </border>
    <border>
      <left/>
      <right style="thin">
        <color indexed="64"/>
      </right>
      <top style="hair">
        <color indexed="64"/>
      </top>
      <bottom style="hair">
        <color indexed="64"/>
      </bottom>
      <diagonal/>
    </border>
  </borders>
  <cellStyleXfs count="8">
    <xf numFmtId="0" fontId="0" fillId="0" borderId="0"/>
    <xf numFmtId="38" fontId="1" fillId="0" borderId="0" applyFont="0" applyFill="0" applyBorder="0" applyAlignment="0" applyProtection="0"/>
    <xf numFmtId="0" fontId="3" fillId="0" borderId="0">
      <alignment vertical="center"/>
    </xf>
    <xf numFmtId="0" fontId="1" fillId="0" borderId="0">
      <alignment vertical="center"/>
    </xf>
    <xf numFmtId="4" fontId="4" fillId="2" borderId="0" applyNumberFormat="0" applyBorder="0" applyAlignment="0" applyProtection="0">
      <alignment horizontal="left"/>
    </xf>
    <xf numFmtId="38" fontId="1" fillId="0" borderId="0" applyFont="0" applyFill="0" applyBorder="0" applyAlignment="0" applyProtection="0">
      <alignment vertical="center"/>
    </xf>
    <xf numFmtId="0" fontId="1" fillId="0" borderId="0">
      <alignment vertical="center"/>
    </xf>
    <xf numFmtId="0" fontId="12" fillId="0" borderId="0" applyNumberFormat="0" applyFill="0" applyBorder="0" applyAlignment="0" applyProtection="0"/>
  </cellStyleXfs>
  <cellXfs count="391">
    <xf numFmtId="0" fontId="0" fillId="0" borderId="0" xfId="0"/>
    <xf numFmtId="0" fontId="0" fillId="0" borderId="13" xfId="0" applyBorder="1" applyAlignment="1">
      <alignment horizontal="center" vertical="center" shrinkToFit="1"/>
    </xf>
    <xf numFmtId="0" fontId="0" fillId="0" borderId="0" xfId="0" applyAlignment="1">
      <alignment horizontal="center"/>
    </xf>
    <xf numFmtId="0" fontId="0" fillId="0" borderId="0" xfId="0" applyAlignment="1">
      <alignment horizontal="right" vertical="top" shrinkToFit="1"/>
    </xf>
    <xf numFmtId="0" fontId="0" fillId="0" borderId="0" xfId="0" applyAlignment="1">
      <alignment vertical="top" shrinkToFit="1"/>
    </xf>
    <xf numFmtId="0" fontId="0" fillId="0" borderId="27" xfId="0" applyBorder="1" applyAlignment="1">
      <alignment horizontal="center" vertical="center" shrinkToFit="1"/>
    </xf>
    <xf numFmtId="3" fontId="0" fillId="0" borderId="0" xfId="0" applyNumberFormat="1" applyAlignment="1">
      <alignment vertical="center"/>
    </xf>
    <xf numFmtId="0" fontId="0" fillId="0" borderId="33" xfId="0" applyBorder="1"/>
    <xf numFmtId="0" fontId="0" fillId="0" borderId="35" xfId="0" applyBorder="1" applyAlignment="1">
      <alignment horizontal="center" vertical="center" shrinkToFit="1"/>
    </xf>
    <xf numFmtId="0" fontId="0" fillId="0" borderId="38" xfId="0" applyBorder="1" applyAlignment="1">
      <alignment horizontal="center" vertical="center" shrinkToFit="1"/>
    </xf>
    <xf numFmtId="0" fontId="0" fillId="0" borderId="42" xfId="0" applyBorder="1" applyAlignment="1">
      <alignment horizontal="center" vertical="center" shrinkToFit="1"/>
    </xf>
    <xf numFmtId="0" fontId="0" fillId="0" borderId="45" xfId="0" applyBorder="1" applyAlignment="1">
      <alignment horizontal="center" vertical="center" shrinkToFit="1"/>
    </xf>
    <xf numFmtId="0" fontId="0" fillId="0" borderId="49" xfId="0" applyBorder="1" applyAlignment="1">
      <alignment horizontal="center" vertical="center" shrinkToFit="1"/>
    </xf>
    <xf numFmtId="38" fontId="0" fillId="0" borderId="0" xfId="1" applyFont="1" applyAlignment="1">
      <alignment shrinkToFit="1"/>
    </xf>
    <xf numFmtId="38" fontId="6" fillId="0" borderId="0" xfId="1" applyFont="1" applyAlignment="1">
      <alignment shrinkToFit="1"/>
    </xf>
    <xf numFmtId="0" fontId="0" fillId="0" borderId="0" xfId="0" applyAlignment="1">
      <alignment shrinkToFit="1"/>
    </xf>
    <xf numFmtId="0" fontId="8" fillId="0" borderId="0" xfId="0" applyFont="1" applyAlignment="1">
      <alignment wrapText="1" shrinkToFit="1"/>
    </xf>
    <xf numFmtId="0" fontId="0" fillId="0" borderId="82" xfId="0" applyBorder="1"/>
    <xf numFmtId="0" fontId="8" fillId="0" borderId="11" xfId="0" applyFont="1" applyBorder="1" applyAlignment="1">
      <alignment horizontal="center" wrapText="1" shrinkToFit="1"/>
    </xf>
    <xf numFmtId="0" fontId="6" fillId="0" borderId="0" xfId="0" applyFont="1" applyAlignment="1">
      <alignment shrinkToFit="1"/>
    </xf>
    <xf numFmtId="0" fontId="9" fillId="0" borderId="0" xfId="0" applyFont="1"/>
    <xf numFmtId="0" fontId="2" fillId="0" borderId="0" xfId="0" applyFont="1" applyAlignment="1">
      <alignment shrinkToFit="1"/>
    </xf>
    <xf numFmtId="0" fontId="0" fillId="0" borderId="11" xfId="0" applyBorder="1"/>
    <xf numFmtId="0" fontId="2" fillId="0" borderId="11" xfId="0" applyFont="1" applyBorder="1"/>
    <xf numFmtId="0" fontId="2" fillId="0" borderId="11" xfId="0" applyFont="1" applyBorder="1" applyAlignment="1">
      <alignment vertical="center" wrapText="1" shrinkToFit="1"/>
    </xf>
    <xf numFmtId="0" fontId="2" fillId="0" borderId="11" xfId="0" applyFont="1" applyBorder="1" applyAlignment="1">
      <alignment vertical="center" shrinkToFit="1"/>
    </xf>
    <xf numFmtId="0" fontId="2" fillId="0" borderId="11" xfId="0" applyFont="1" applyBorder="1" applyAlignment="1">
      <alignment wrapText="1"/>
    </xf>
    <xf numFmtId="0" fontId="5" fillId="0" borderId="0" xfId="0" applyFont="1" applyAlignment="1">
      <alignment horizontal="center"/>
    </xf>
    <xf numFmtId="0" fontId="5" fillId="0" borderId="0" xfId="0" applyFont="1"/>
    <xf numFmtId="0" fontId="5" fillId="0" borderId="0" xfId="0" applyFont="1" applyAlignment="1">
      <alignment horizontal="left" vertical="top" wrapText="1"/>
    </xf>
    <xf numFmtId="0" fontId="5" fillId="0" borderId="0" xfId="0" applyFont="1" applyAlignment="1">
      <alignment horizontal="left" vertical="center" wrapText="1"/>
    </xf>
    <xf numFmtId="0" fontId="9" fillId="0" borderId="43" xfId="0" applyFont="1" applyBorder="1" applyAlignment="1">
      <alignment horizontal="center" vertical="center" wrapText="1" shrinkToFit="1"/>
    </xf>
    <xf numFmtId="0" fontId="5" fillId="0" borderId="81" xfId="0" applyFont="1" applyBorder="1" applyAlignment="1">
      <alignment vertical="top" wrapText="1"/>
    </xf>
    <xf numFmtId="0" fontId="12" fillId="0" borderId="93" xfId="7" applyBorder="1" applyAlignment="1">
      <alignment horizontal="left" vertical="top" wrapText="1"/>
    </xf>
    <xf numFmtId="0" fontId="12" fillId="0" borderId="6" xfId="7" applyBorder="1" applyAlignment="1">
      <alignment horizontal="left" vertical="top" wrapText="1"/>
    </xf>
    <xf numFmtId="0" fontId="12" fillId="0" borderId="13" xfId="7" applyBorder="1" applyAlignment="1">
      <alignment horizontal="left" vertical="top" wrapText="1"/>
    </xf>
    <xf numFmtId="0" fontId="12" fillId="0" borderId="13" xfId="7" applyBorder="1" applyAlignment="1">
      <alignment horizontal="left" wrapText="1"/>
    </xf>
    <xf numFmtId="0" fontId="6" fillId="0" borderId="0" xfId="0" applyFont="1"/>
    <xf numFmtId="0" fontId="6" fillId="0" borderId="11" xfId="0" applyFont="1" applyBorder="1"/>
    <xf numFmtId="38" fontId="0" fillId="0" borderId="11" xfId="0" applyNumberFormat="1" applyBorder="1"/>
    <xf numFmtId="176" fontId="0" fillId="0" borderId="0" xfId="0" applyNumberFormat="1"/>
    <xf numFmtId="0" fontId="13" fillId="0" borderId="96" xfId="0" applyFont="1" applyBorder="1" applyAlignment="1">
      <alignment horizontal="center" vertical="center" wrapText="1" shrinkToFit="1"/>
    </xf>
    <xf numFmtId="0" fontId="13" fillId="0" borderId="85" xfId="0" applyFont="1" applyBorder="1" applyAlignment="1">
      <alignment horizontal="center" vertical="center" wrapText="1" shrinkToFit="1"/>
    </xf>
    <xf numFmtId="0" fontId="5" fillId="4" borderId="103" xfId="0" applyFont="1" applyFill="1" applyBorder="1" applyAlignment="1">
      <alignment vertical="center" wrapText="1" shrinkToFit="1"/>
    </xf>
    <xf numFmtId="0" fontId="5" fillId="4" borderId="108" xfId="0" applyFont="1" applyFill="1" applyBorder="1" applyAlignment="1">
      <alignment vertical="center" wrapText="1" shrinkToFit="1"/>
    </xf>
    <xf numFmtId="0" fontId="13" fillId="0" borderId="110" xfId="7" applyFont="1" applyFill="1" applyBorder="1" applyAlignment="1">
      <alignment horizontal="center" vertical="center" wrapText="1" shrinkToFit="1"/>
    </xf>
    <xf numFmtId="0" fontId="13" fillId="0" borderId="42" xfId="7" applyFont="1" applyFill="1" applyBorder="1" applyAlignment="1">
      <alignment horizontal="center" vertical="center" wrapText="1" shrinkToFit="1"/>
    </xf>
    <xf numFmtId="0" fontId="13" fillId="0" borderId="42" xfId="0" applyFont="1" applyBorder="1" applyAlignment="1">
      <alignment horizontal="center" vertical="center" wrapText="1" shrinkToFit="1"/>
    </xf>
    <xf numFmtId="0" fontId="9" fillId="0" borderId="104" xfId="0" applyFont="1" applyBorder="1" applyAlignment="1">
      <alignment horizontal="center" vertical="center" wrapText="1" shrinkToFit="1"/>
    </xf>
    <xf numFmtId="0" fontId="9" fillId="0" borderId="96" xfId="0" applyFont="1" applyBorder="1" applyAlignment="1">
      <alignment horizontal="center" vertical="center" wrapText="1" shrinkToFit="1"/>
    </xf>
    <xf numFmtId="0" fontId="9" fillId="0" borderId="109" xfId="0" applyFont="1" applyBorder="1" applyAlignment="1">
      <alignment horizontal="center" vertical="center" wrapText="1" shrinkToFit="1"/>
    </xf>
    <xf numFmtId="0" fontId="12" fillId="0" borderId="85" xfId="7" applyBorder="1" applyAlignment="1">
      <alignment horizontal="left" vertical="top" wrapText="1"/>
    </xf>
    <xf numFmtId="0" fontId="5" fillId="0" borderId="6" xfId="0" applyFont="1" applyBorder="1"/>
    <xf numFmtId="0" fontId="15" fillId="0" borderId="0" xfId="0" applyFont="1" applyAlignment="1">
      <alignment horizontal="right" vertical="top" wrapText="1"/>
    </xf>
    <xf numFmtId="0" fontId="5" fillId="4" borderId="103" xfId="0" applyFont="1" applyFill="1" applyBorder="1"/>
    <xf numFmtId="0" fontId="12" fillId="0" borderId="0" xfId="7" applyBorder="1" applyAlignment="1">
      <alignment shrinkToFit="1"/>
    </xf>
    <xf numFmtId="0" fontId="12" fillId="0" borderId="33" xfId="7" applyBorder="1" applyAlignment="1">
      <alignment shrinkToFit="1"/>
    </xf>
    <xf numFmtId="0" fontId="14" fillId="0" borderId="13" xfId="7" applyFont="1" applyBorder="1" applyAlignment="1">
      <alignment shrinkToFit="1"/>
    </xf>
    <xf numFmtId="0" fontId="6" fillId="0" borderId="11" xfId="0" applyFont="1" applyBorder="1" applyAlignment="1">
      <alignment vertical="center" wrapText="1" shrinkToFit="1"/>
    </xf>
    <xf numFmtId="0" fontId="6" fillId="0" borderId="11" xfId="0" applyFont="1" applyBorder="1" applyAlignment="1">
      <alignment vertical="center" shrinkToFit="1"/>
    </xf>
    <xf numFmtId="0" fontId="5" fillId="0" borderId="93" xfId="0" applyFont="1" applyBorder="1"/>
    <xf numFmtId="0" fontId="12" fillId="0" borderId="80" xfId="7" applyBorder="1" applyAlignment="1">
      <alignment vertical="top"/>
    </xf>
    <xf numFmtId="38" fontId="6" fillId="0" borderId="0" xfId="1" applyFont="1" applyAlignment="1"/>
    <xf numFmtId="0" fontId="5" fillId="0" borderId="85" xfId="0" applyFont="1" applyBorder="1" applyAlignment="1">
      <alignment horizontal="left" vertical="top" wrapText="1"/>
    </xf>
    <xf numFmtId="0" fontId="5" fillId="0" borderId="95" xfId="0" applyFont="1" applyBorder="1" applyAlignment="1">
      <alignment horizontal="left" vertical="top" wrapText="1"/>
    </xf>
    <xf numFmtId="0" fontId="5" fillId="0" borderId="81" xfId="0" applyFont="1" applyBorder="1" applyAlignment="1">
      <alignment horizontal="left" vertical="top" wrapText="1"/>
    </xf>
    <xf numFmtId="0" fontId="5" fillId="5" borderId="12" xfId="0" applyFont="1" applyFill="1" applyBorder="1" applyAlignment="1">
      <alignment horizontal="center" vertical="center" wrapText="1"/>
    </xf>
    <xf numFmtId="0" fontId="12" fillId="0" borderId="80" xfId="7" applyBorder="1" applyAlignment="1">
      <alignment horizontal="left" vertical="top" wrapText="1"/>
    </xf>
    <xf numFmtId="0" fontId="5" fillId="0" borderId="83" xfId="0" applyFont="1" applyBorder="1" applyAlignment="1">
      <alignment horizontal="left" vertical="center" wrapText="1"/>
    </xf>
    <xf numFmtId="0" fontId="12" fillId="0" borderId="0" xfId="7" applyBorder="1" applyAlignment="1">
      <alignment horizontal="left" vertical="top" wrapText="1"/>
    </xf>
    <xf numFmtId="0" fontId="12" fillId="0" borderId="7" xfId="7" applyBorder="1" applyAlignment="1">
      <alignment horizontal="left" vertical="top" wrapText="1"/>
    </xf>
    <xf numFmtId="0" fontId="5" fillId="0" borderId="82" xfId="0" applyFont="1" applyBorder="1" applyAlignment="1">
      <alignment horizontal="left" vertical="top" wrapText="1"/>
    </xf>
    <xf numFmtId="0" fontId="5" fillId="0" borderId="12" xfId="0" applyFont="1" applyBorder="1" applyAlignment="1">
      <alignment horizontal="left" vertical="center" wrapText="1"/>
    </xf>
    <xf numFmtId="0" fontId="5" fillId="0" borderId="93" xfId="0" applyFont="1" applyBorder="1" applyAlignment="1">
      <alignment horizontal="left" vertical="top" wrapText="1"/>
    </xf>
    <xf numFmtId="0" fontId="2" fillId="0" borderId="13" xfId="0" applyFont="1" applyBorder="1"/>
    <xf numFmtId="0" fontId="0" fillId="0" borderId="13" xfId="0" applyBorder="1" applyAlignment="1">
      <alignment horizontal="right"/>
    </xf>
    <xf numFmtId="0" fontId="5" fillId="0" borderId="11" xfId="0" applyFont="1" applyBorder="1" applyAlignment="1">
      <alignment horizontal="left" vertical="center" wrapText="1"/>
    </xf>
    <xf numFmtId="0" fontId="17" fillId="0" borderId="13" xfId="0" applyFont="1" applyBorder="1" applyAlignment="1">
      <alignment horizontal="right" vertical="center" shrinkToFit="1"/>
    </xf>
    <xf numFmtId="0" fontId="17" fillId="0" borderId="33" xfId="0" applyFont="1" applyBorder="1" applyAlignment="1">
      <alignment vertical="center"/>
    </xf>
    <xf numFmtId="0" fontId="12" fillId="0" borderId="13" xfId="7" applyBorder="1" applyAlignment="1">
      <alignment horizontal="left" vertical="center" wrapText="1"/>
    </xf>
    <xf numFmtId="0" fontId="5" fillId="0" borderId="6" xfId="0" applyFont="1" applyBorder="1" applyAlignment="1">
      <alignment vertical="top" wrapText="1"/>
    </xf>
    <xf numFmtId="0" fontId="5" fillId="0" borderId="95" xfId="0" applyFont="1" applyBorder="1" applyAlignment="1">
      <alignment vertical="top" wrapText="1"/>
    </xf>
    <xf numFmtId="0" fontId="5" fillId="0" borderId="93" xfId="0" applyFont="1" applyBorder="1" applyAlignment="1">
      <alignment vertical="top" wrapText="1"/>
    </xf>
    <xf numFmtId="0" fontId="0" fillId="0" borderId="0" xfId="0" applyAlignment="1">
      <alignment horizontal="left" vertical="center"/>
    </xf>
    <xf numFmtId="0" fontId="0" fillId="0" borderId="0" xfId="0" applyAlignment="1">
      <alignment vertical="center"/>
    </xf>
    <xf numFmtId="0" fontId="0" fillId="0" borderId="0" xfId="0" applyAlignment="1">
      <alignment horizontal="center" vertical="center"/>
    </xf>
    <xf numFmtId="0" fontId="12" fillId="0" borderId="11" xfId="7" applyBorder="1" applyAlignment="1">
      <alignment horizontal="left" vertical="center" wrapText="1"/>
    </xf>
    <xf numFmtId="0" fontId="12" fillId="0" borderId="11" xfId="7" applyBorder="1" applyAlignment="1">
      <alignment horizontal="left" vertical="center"/>
    </xf>
    <xf numFmtId="0" fontId="0" fillId="0" borderId="85" xfId="0" applyBorder="1" applyAlignment="1">
      <alignment vertical="center"/>
    </xf>
    <xf numFmtId="0" fontId="12" fillId="0" borderId="0" xfId="7"/>
    <xf numFmtId="0" fontId="12" fillId="0" borderId="0" xfId="7" applyBorder="1" applyAlignment="1">
      <alignment horizontal="left" vertical="center" wrapText="1"/>
    </xf>
    <xf numFmtId="0" fontId="0" fillId="0" borderId="11" xfId="0" applyBorder="1" applyAlignment="1">
      <alignment horizontal="center" vertical="center"/>
    </xf>
    <xf numFmtId="0" fontId="18" fillId="4" borderId="128" xfId="0" applyFont="1" applyFill="1" applyBorder="1" applyAlignment="1">
      <alignment horizontal="center" vertical="center" wrapText="1"/>
    </xf>
    <xf numFmtId="0" fontId="18" fillId="4" borderId="129" xfId="0" applyFont="1" applyFill="1" applyBorder="1" applyAlignment="1">
      <alignment horizontal="center" vertical="center" wrapText="1"/>
    </xf>
    <xf numFmtId="38" fontId="18" fillId="4" borderId="130" xfId="1" applyFont="1" applyFill="1" applyBorder="1" applyAlignment="1" applyProtection="1">
      <alignment horizontal="center" vertical="center" wrapText="1"/>
    </xf>
    <xf numFmtId="38" fontId="13" fillId="4" borderId="75" xfId="1" applyFont="1" applyFill="1" applyBorder="1" applyAlignment="1" applyProtection="1">
      <alignment horizontal="center" vertical="center" wrapText="1"/>
    </xf>
    <xf numFmtId="0" fontId="21" fillId="0" borderId="0" xfId="0" applyFont="1" applyAlignment="1">
      <alignment horizontal="centerContinuous" vertical="center" wrapText="1"/>
    </xf>
    <xf numFmtId="177" fontId="0" fillId="0" borderId="0" xfId="0" applyNumberFormat="1"/>
    <xf numFmtId="56" fontId="22" fillId="3" borderId="133" xfId="0" applyNumberFormat="1" applyFont="1" applyFill="1" applyBorder="1" applyAlignment="1" applyProtection="1">
      <alignment vertical="center" wrapText="1"/>
      <protection locked="0"/>
    </xf>
    <xf numFmtId="177" fontId="22" fillId="3" borderId="133" xfId="1" applyNumberFormat="1" applyFont="1" applyFill="1" applyBorder="1" applyAlignment="1" applyProtection="1">
      <alignment vertical="center" wrapText="1"/>
      <protection locked="0"/>
    </xf>
    <xf numFmtId="177" fontId="22" fillId="3" borderId="11" xfId="1" applyNumberFormat="1" applyFont="1" applyFill="1" applyBorder="1" applyAlignment="1" applyProtection="1">
      <alignment vertical="center" wrapText="1"/>
      <protection locked="0"/>
    </xf>
    <xf numFmtId="56" fontId="22" fillId="3" borderId="11" xfId="0" applyNumberFormat="1" applyFont="1" applyFill="1" applyBorder="1" applyAlignment="1" applyProtection="1">
      <alignment vertical="center" wrapText="1"/>
      <protection locked="0"/>
    </xf>
    <xf numFmtId="177" fontId="22" fillId="3" borderId="79" xfId="1" applyNumberFormat="1" applyFont="1" applyFill="1" applyBorder="1" applyAlignment="1" applyProtection="1">
      <alignment vertical="center" wrapText="1"/>
      <protection locked="0"/>
    </xf>
    <xf numFmtId="177" fontId="22" fillId="3" borderId="141" xfId="1" applyNumberFormat="1" applyFont="1" applyFill="1" applyBorder="1" applyAlignment="1" applyProtection="1">
      <alignment vertical="center" wrapText="1"/>
      <protection locked="0"/>
    </xf>
    <xf numFmtId="177" fontId="22" fillId="3" borderId="142" xfId="1" applyNumberFormat="1" applyFont="1" applyFill="1" applyBorder="1" applyAlignment="1" applyProtection="1">
      <alignment vertical="center" wrapText="1"/>
      <protection locked="0"/>
    </xf>
    <xf numFmtId="177" fontId="22" fillId="3" borderId="144" xfId="1" applyNumberFormat="1" applyFont="1" applyFill="1" applyBorder="1" applyAlignment="1" applyProtection="1">
      <alignment vertical="center" wrapText="1"/>
      <protection locked="0"/>
    </xf>
    <xf numFmtId="0" fontId="18" fillId="4" borderId="133"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18" fillId="4" borderId="136" xfId="0" applyFont="1" applyFill="1" applyBorder="1" applyAlignment="1">
      <alignment horizontal="centerContinuous" vertical="center" wrapText="1"/>
    </xf>
    <xf numFmtId="0" fontId="18" fillId="4" borderId="126" xfId="0" applyFont="1" applyFill="1" applyBorder="1" applyAlignment="1">
      <alignment horizontal="centerContinuous" vertical="center" wrapText="1"/>
    </xf>
    <xf numFmtId="0" fontId="22" fillId="4" borderId="126" xfId="0" applyFont="1" applyFill="1" applyBorder="1" applyAlignment="1">
      <alignment horizontal="centerContinuous" vertical="center" wrapText="1"/>
    </xf>
    <xf numFmtId="0" fontId="23" fillId="0" borderId="0" xfId="0" applyFont="1" applyAlignment="1">
      <alignment horizontal="left" vertical="center"/>
    </xf>
    <xf numFmtId="0" fontId="13" fillId="0" borderId="0" xfId="0" applyFont="1" applyAlignment="1">
      <alignment horizontal="centerContinuous" vertical="center" wrapText="1"/>
    </xf>
    <xf numFmtId="177" fontId="22" fillId="0" borderId="145" xfId="1" applyNumberFormat="1" applyFont="1" applyBorder="1" applyAlignment="1" applyProtection="1">
      <alignment vertical="center" wrapText="1"/>
      <protection hidden="1"/>
    </xf>
    <xf numFmtId="177" fontId="22" fillId="0" borderId="110" xfId="1" applyNumberFormat="1" applyFont="1" applyBorder="1" applyAlignment="1" applyProtection="1">
      <alignment vertical="center" wrapText="1"/>
      <protection hidden="1"/>
    </xf>
    <xf numFmtId="177" fontId="22" fillId="0" borderId="12" xfId="1" applyNumberFormat="1" applyFont="1" applyBorder="1" applyAlignment="1" applyProtection="1">
      <alignment vertical="center" wrapText="1"/>
      <protection hidden="1"/>
    </xf>
    <xf numFmtId="177" fontId="22" fillId="0" borderId="138" xfId="1" applyNumberFormat="1" applyFont="1" applyBorder="1" applyAlignment="1" applyProtection="1">
      <alignment vertical="center" wrapText="1"/>
      <protection hidden="1"/>
    </xf>
    <xf numFmtId="177" fontId="22" fillId="0" borderId="80" xfId="1" applyNumberFormat="1" applyFont="1" applyBorder="1" applyAlignment="1" applyProtection="1">
      <alignment vertical="center" wrapText="1"/>
      <protection hidden="1"/>
    </xf>
    <xf numFmtId="177" fontId="22" fillId="0" borderId="139" xfId="1" applyNumberFormat="1" applyFont="1" applyBorder="1" applyAlignment="1" applyProtection="1">
      <alignment vertical="center" wrapText="1"/>
      <protection hidden="1"/>
    </xf>
    <xf numFmtId="177" fontId="22" fillId="0" borderId="136" xfId="1" applyNumberFormat="1" applyFont="1" applyBorder="1" applyAlignment="1" applyProtection="1">
      <alignment vertical="center" wrapText="1"/>
      <protection hidden="1"/>
    </xf>
    <xf numFmtId="177" fontId="22" fillId="0" borderId="143" xfId="0" applyNumberFormat="1" applyFont="1" applyBorder="1" applyAlignment="1" applyProtection="1">
      <alignment vertical="center" wrapText="1"/>
      <protection hidden="1"/>
    </xf>
    <xf numFmtId="177" fontId="22" fillId="0" borderId="137" xfId="1" applyNumberFormat="1" applyFont="1" applyBorder="1" applyAlignment="1" applyProtection="1">
      <alignment vertical="center" wrapText="1"/>
      <protection hidden="1"/>
    </xf>
    <xf numFmtId="177" fontId="22" fillId="0" borderId="134" xfId="1" applyNumberFormat="1" applyFont="1" applyBorder="1" applyAlignment="1" applyProtection="1">
      <alignment vertical="center" wrapText="1"/>
      <protection hidden="1"/>
    </xf>
    <xf numFmtId="177" fontId="22" fillId="0" borderId="123" xfId="1" applyNumberFormat="1" applyFont="1" applyBorder="1" applyAlignment="1" applyProtection="1">
      <alignment vertical="center" wrapText="1"/>
      <protection hidden="1"/>
    </xf>
    <xf numFmtId="177" fontId="22" fillId="0" borderId="131" xfId="1" applyNumberFormat="1" applyFont="1" applyBorder="1" applyAlignment="1" applyProtection="1">
      <alignment vertical="center" wrapText="1"/>
      <protection hidden="1"/>
    </xf>
    <xf numFmtId="177" fontId="22" fillId="0" borderId="127" xfId="1" applyNumberFormat="1" applyFont="1" applyBorder="1" applyAlignment="1" applyProtection="1">
      <alignment vertical="center" wrapText="1"/>
      <protection hidden="1"/>
    </xf>
    <xf numFmtId="177" fontId="22" fillId="0" borderId="126" xfId="1" applyNumberFormat="1" applyFont="1" applyBorder="1" applyAlignment="1" applyProtection="1">
      <alignment vertical="center" wrapText="1"/>
      <protection hidden="1"/>
    </xf>
    <xf numFmtId="0" fontId="12" fillId="4" borderId="129" xfId="7" applyFill="1" applyBorder="1" applyAlignment="1" applyProtection="1">
      <alignment horizontal="center" vertical="center" wrapText="1"/>
    </xf>
    <xf numFmtId="38" fontId="12" fillId="4" borderId="129" xfId="7" applyNumberFormat="1" applyFill="1" applyBorder="1" applyAlignment="1" applyProtection="1">
      <alignment horizontal="center" vertical="center" wrapText="1"/>
    </xf>
    <xf numFmtId="0" fontId="12" fillId="4" borderId="140" xfId="7" applyFill="1" applyBorder="1" applyAlignment="1" applyProtection="1">
      <alignment horizontal="center" vertical="center" wrapText="1"/>
    </xf>
    <xf numFmtId="0" fontId="0" fillId="0" borderId="88" xfId="0" applyBorder="1" applyAlignment="1">
      <alignment horizontal="center" vertical="center"/>
    </xf>
    <xf numFmtId="38" fontId="1" fillId="0" borderId="0" xfId="1" applyFont="1" applyAlignment="1">
      <alignment shrinkToFit="1"/>
    </xf>
    <xf numFmtId="0" fontId="1" fillId="0" borderId="0" xfId="0" applyFont="1" applyAlignment="1">
      <alignment shrinkToFit="1"/>
    </xf>
    <xf numFmtId="56" fontId="22" fillId="3" borderId="79" xfId="1" applyNumberFormat="1" applyFont="1" applyFill="1" applyBorder="1" applyAlignment="1" applyProtection="1">
      <alignment vertical="center" wrapText="1"/>
      <protection locked="0"/>
    </xf>
    <xf numFmtId="0" fontId="12" fillId="0" borderId="11" xfId="7" applyFill="1" applyBorder="1" applyAlignment="1">
      <alignment vertical="center"/>
    </xf>
    <xf numFmtId="38" fontId="0" fillId="0" borderId="0" xfId="1" applyFont="1" applyFill="1" applyAlignment="1">
      <alignment shrinkToFit="1"/>
    </xf>
    <xf numFmtId="38" fontId="0" fillId="0" borderId="0" xfId="1" applyFont="1" applyFill="1" applyBorder="1" applyAlignment="1">
      <alignment shrinkToFit="1"/>
    </xf>
    <xf numFmtId="3" fontId="0" fillId="0" borderId="0" xfId="0" applyNumberFormat="1" applyAlignment="1">
      <alignment shrinkToFit="1"/>
    </xf>
    <xf numFmtId="0" fontId="18" fillId="4" borderId="79" xfId="0" applyFont="1" applyFill="1" applyBorder="1" applyAlignment="1" applyProtection="1">
      <alignment horizontal="center" vertical="center" wrapText="1"/>
      <protection hidden="1"/>
    </xf>
    <xf numFmtId="0" fontId="18" fillId="4" borderId="11" xfId="0" applyFont="1" applyFill="1" applyBorder="1" applyAlignment="1" applyProtection="1">
      <alignment horizontal="center" vertical="center" wrapText="1"/>
      <protection hidden="1"/>
    </xf>
    <xf numFmtId="0" fontId="5" fillId="4" borderId="57" xfId="0" applyFont="1" applyFill="1" applyBorder="1" applyAlignment="1">
      <alignment horizontal="center" vertical="center" textRotation="255"/>
    </xf>
    <xf numFmtId="0" fontId="5" fillId="4" borderId="58" xfId="0" applyFont="1" applyFill="1" applyBorder="1" applyAlignment="1">
      <alignment horizontal="center" vertical="center" textRotation="255"/>
    </xf>
    <xf numFmtId="0" fontId="5" fillId="4" borderId="59" xfId="0" applyFont="1" applyFill="1" applyBorder="1" applyAlignment="1">
      <alignment horizontal="center" vertical="center" textRotation="255"/>
    </xf>
    <xf numFmtId="38" fontId="0" fillId="0" borderId="40" xfId="1" applyFont="1" applyBorder="1" applyAlignment="1" applyProtection="1">
      <alignment horizontal="right" vertical="center" indent="3" shrinkToFit="1"/>
      <protection hidden="1"/>
    </xf>
    <xf numFmtId="38" fontId="0" fillId="0" borderId="41" xfId="1" applyFont="1" applyBorder="1" applyAlignment="1" applyProtection="1">
      <alignment horizontal="right" vertical="center" indent="3" shrinkToFit="1"/>
      <protection hidden="1"/>
    </xf>
    <xf numFmtId="38" fontId="10" fillId="0" borderId="50" xfId="1" applyFont="1" applyBorder="1" applyAlignment="1" applyProtection="1">
      <alignment horizontal="right" vertical="center" wrapText="1" indent="3" shrinkToFit="1"/>
      <protection hidden="1"/>
    </xf>
    <xf numFmtId="38" fontId="10" fillId="0" borderId="51" xfId="1" applyFont="1" applyBorder="1" applyAlignment="1" applyProtection="1">
      <alignment horizontal="right" vertical="center" wrapText="1" indent="3" shrinkToFit="1"/>
      <protection hidden="1"/>
    </xf>
    <xf numFmtId="176" fontId="0" fillId="0" borderId="43" xfId="1" applyNumberFormat="1" applyFont="1" applyBorder="1" applyAlignment="1" applyProtection="1">
      <alignment horizontal="right" vertical="center" indent="3" shrinkToFit="1"/>
      <protection hidden="1"/>
    </xf>
    <xf numFmtId="176" fontId="0" fillId="0" borderId="53" xfId="1" applyNumberFormat="1" applyFont="1" applyBorder="1" applyAlignment="1" applyProtection="1">
      <alignment horizontal="right" vertical="center" indent="3" shrinkToFit="1"/>
      <protection hidden="1"/>
    </xf>
    <xf numFmtId="0" fontId="5" fillId="4" borderId="68"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5" fillId="4" borderId="73" xfId="0" applyFont="1" applyFill="1" applyBorder="1" applyAlignment="1">
      <alignment horizontal="center" vertical="center"/>
    </xf>
    <xf numFmtId="0" fontId="5" fillId="4" borderId="70" xfId="0" applyFont="1" applyFill="1" applyBorder="1" applyAlignment="1">
      <alignment horizontal="center" vertical="center"/>
    </xf>
    <xf numFmtId="0" fontId="5" fillId="4" borderId="74" xfId="0" applyFont="1" applyFill="1" applyBorder="1" applyAlignment="1">
      <alignment horizontal="center" vertical="center"/>
    </xf>
    <xf numFmtId="0" fontId="12" fillId="4" borderId="14" xfId="7" applyFill="1" applyBorder="1" applyAlignment="1">
      <alignment horizontal="center" vertical="center" shrinkToFit="1"/>
    </xf>
    <xf numFmtId="0" fontId="12" fillId="4" borderId="15" xfId="7" applyFill="1" applyBorder="1" applyAlignment="1">
      <alignment horizontal="center" vertical="center" shrinkToFit="1"/>
    </xf>
    <xf numFmtId="0" fontId="5" fillId="4" borderId="31" xfId="0" applyFont="1" applyFill="1" applyBorder="1" applyAlignment="1">
      <alignment horizontal="center" vertical="center" shrinkToFit="1"/>
    </xf>
    <xf numFmtId="0" fontId="5" fillId="4" borderId="34" xfId="0" applyFont="1" applyFill="1" applyBorder="1" applyAlignment="1">
      <alignment horizontal="center" vertical="center" shrinkToFit="1"/>
    </xf>
    <xf numFmtId="38" fontId="0" fillId="3" borderId="1" xfId="1" applyFont="1" applyFill="1" applyBorder="1" applyAlignment="1" applyProtection="1">
      <alignment horizontal="right" vertical="top" indent="1" shrinkToFit="1"/>
      <protection locked="0"/>
    </xf>
    <xf numFmtId="38" fontId="0" fillId="3" borderId="8" xfId="1" applyFont="1" applyFill="1" applyBorder="1" applyAlignment="1" applyProtection="1">
      <alignment horizontal="right" vertical="top" indent="1" shrinkToFit="1"/>
      <protection locked="0"/>
    </xf>
    <xf numFmtId="38" fontId="0" fillId="3" borderId="6" xfId="1" applyFont="1" applyFill="1" applyBorder="1" applyAlignment="1" applyProtection="1">
      <alignment horizontal="right" vertical="top" indent="1" shrinkToFit="1"/>
      <protection locked="0"/>
    </xf>
    <xf numFmtId="0" fontId="5" fillId="4" borderId="55" xfId="0" applyFont="1" applyFill="1" applyBorder="1" applyAlignment="1">
      <alignment horizontal="center" vertical="center" wrapText="1" shrinkToFit="1"/>
    </xf>
    <xf numFmtId="0" fontId="5" fillId="4" borderId="14" xfId="0" applyFont="1" applyFill="1" applyBorder="1" applyAlignment="1">
      <alignment horizontal="center" vertical="center" wrapText="1" shrinkToFit="1"/>
    </xf>
    <xf numFmtId="0" fontId="5" fillId="4" borderId="14" xfId="0" applyFont="1" applyFill="1" applyBorder="1" applyAlignment="1">
      <alignment horizontal="center" vertical="center" shrinkToFit="1"/>
    </xf>
    <xf numFmtId="0" fontId="5" fillId="4" borderId="56" xfId="0" applyFont="1" applyFill="1" applyBorder="1" applyAlignment="1">
      <alignment horizontal="center" vertical="center" wrapText="1" shrinkToFit="1"/>
    </xf>
    <xf numFmtId="0" fontId="5" fillId="4" borderId="31" xfId="0" applyFont="1" applyFill="1" applyBorder="1" applyAlignment="1">
      <alignment horizontal="center" vertical="center" wrapText="1" shrinkToFit="1"/>
    </xf>
    <xf numFmtId="0" fontId="16" fillId="0" borderId="0" xfId="0" applyFont="1" applyAlignment="1" applyProtection="1">
      <alignment horizontal="center" wrapText="1"/>
      <protection hidden="1"/>
    </xf>
    <xf numFmtId="0" fontId="16" fillId="0" borderId="33" xfId="0" applyFont="1" applyBorder="1" applyAlignment="1" applyProtection="1">
      <alignment horizontal="center" wrapText="1"/>
      <protection hidden="1"/>
    </xf>
    <xf numFmtId="0" fontId="12" fillId="0" borderId="75" xfId="7" applyBorder="1" applyAlignment="1">
      <alignment horizontal="center" shrinkToFit="1"/>
    </xf>
    <xf numFmtId="0" fontId="12" fillId="0" borderId="76" xfId="7" applyBorder="1" applyAlignment="1">
      <alignment horizontal="center" shrinkToFit="1"/>
    </xf>
    <xf numFmtId="0" fontId="12" fillId="0" borderId="77" xfId="7" applyBorder="1" applyAlignment="1">
      <alignment horizontal="center" shrinkToFit="1"/>
    </xf>
    <xf numFmtId="38" fontId="0" fillId="6" borderId="16" xfId="1" applyFont="1" applyFill="1" applyBorder="1" applyAlignment="1" applyProtection="1">
      <alignment horizontal="right" vertical="center" indent="3" shrinkToFit="1"/>
      <protection locked="0" hidden="1"/>
    </xf>
    <xf numFmtId="38" fontId="0" fillId="6" borderId="32" xfId="1" applyFont="1" applyFill="1" applyBorder="1" applyAlignment="1" applyProtection="1">
      <alignment horizontal="right" vertical="center" indent="3" shrinkToFit="1"/>
      <protection locked="0" hidden="1"/>
    </xf>
    <xf numFmtId="38" fontId="0" fillId="0" borderId="50" xfId="1" applyFont="1" applyBorder="1" applyAlignment="1" applyProtection="1">
      <alignment horizontal="right" vertical="center" indent="3" shrinkToFit="1"/>
      <protection hidden="1"/>
    </xf>
    <xf numFmtId="38" fontId="0" fillId="0" borderId="51" xfId="1" applyFont="1" applyBorder="1" applyAlignment="1" applyProtection="1">
      <alignment horizontal="right" vertical="center" indent="3" shrinkToFit="1"/>
      <protection hidden="1"/>
    </xf>
    <xf numFmtId="0" fontId="12" fillId="0" borderId="13" xfId="7" applyBorder="1" applyAlignment="1">
      <alignment horizontal="center" shrinkToFit="1"/>
    </xf>
    <xf numFmtId="0" fontId="12" fillId="0" borderId="0" xfId="7" applyBorder="1" applyAlignment="1">
      <alignment horizontal="center" shrinkToFit="1"/>
    </xf>
    <xf numFmtId="0" fontId="12" fillId="0" borderId="33" xfId="7" applyBorder="1" applyAlignment="1">
      <alignment horizontal="center" shrinkToFit="1"/>
    </xf>
    <xf numFmtId="0" fontId="0" fillId="3" borderId="5" xfId="0" applyFill="1" applyBorder="1" applyAlignment="1" applyProtection="1">
      <alignment horizontal="center" vertical="center"/>
      <protection locked="0"/>
    </xf>
    <xf numFmtId="0" fontId="0" fillId="3" borderId="10" xfId="0" applyFill="1" applyBorder="1" applyAlignment="1" applyProtection="1">
      <alignment horizontal="center" vertical="center"/>
      <protection locked="0"/>
    </xf>
    <xf numFmtId="38" fontId="0" fillId="0" borderId="10" xfId="1" applyFont="1" applyBorder="1" applyAlignment="1" applyProtection="1">
      <alignment horizontal="right" vertical="center"/>
      <protection hidden="1"/>
    </xf>
    <xf numFmtId="38" fontId="0" fillId="0" borderId="66" xfId="1" applyFont="1" applyBorder="1" applyAlignment="1" applyProtection="1">
      <alignment horizontal="right" vertical="center"/>
      <protection hidden="1"/>
    </xf>
    <xf numFmtId="0" fontId="0" fillId="3" borderId="101" xfId="0" applyFill="1" applyBorder="1" applyAlignment="1" applyProtection="1">
      <alignment horizontal="center" vertical="center"/>
      <protection locked="0"/>
    </xf>
    <xf numFmtId="0" fontId="0" fillId="3" borderId="99" xfId="0" applyFill="1" applyBorder="1" applyAlignment="1" applyProtection="1">
      <alignment horizontal="center" vertical="center"/>
      <protection locked="0"/>
    </xf>
    <xf numFmtId="38" fontId="0" fillId="3" borderId="17" xfId="1" applyFont="1" applyFill="1" applyBorder="1" applyAlignment="1" applyProtection="1">
      <alignment horizontal="right" vertical="center" indent="2" shrinkToFit="1"/>
      <protection locked="0"/>
    </xf>
    <xf numFmtId="38" fontId="0" fillId="3" borderId="14" xfId="1" applyFont="1" applyFill="1" applyBorder="1" applyAlignment="1" applyProtection="1">
      <alignment horizontal="right" vertical="center" indent="2" shrinkToFit="1"/>
      <protection locked="0"/>
    </xf>
    <xf numFmtId="38" fontId="0" fillId="3" borderId="19" xfId="1" applyFont="1" applyFill="1" applyBorder="1" applyAlignment="1" applyProtection="1">
      <alignment horizontal="right" vertical="center" indent="2" shrinkToFit="1"/>
      <protection locked="0"/>
    </xf>
    <xf numFmtId="38" fontId="0" fillId="0" borderId="46" xfId="1" applyFont="1" applyBorder="1" applyAlignment="1" applyProtection="1">
      <alignment horizontal="right" vertical="center" indent="2" shrinkToFit="1"/>
      <protection hidden="1"/>
    </xf>
    <xf numFmtId="38" fontId="0" fillId="0" borderId="47" xfId="1" applyFont="1" applyBorder="1" applyAlignment="1" applyProtection="1">
      <alignment horizontal="right" vertical="center" indent="2" shrinkToFit="1"/>
      <protection hidden="1"/>
    </xf>
    <xf numFmtId="38" fontId="0" fillId="0" borderId="48" xfId="1" applyFont="1" applyBorder="1" applyAlignment="1" applyProtection="1">
      <alignment horizontal="right" vertical="center" indent="2" shrinkToFit="1"/>
      <protection hidden="1"/>
    </xf>
    <xf numFmtId="38" fontId="0" fillId="3" borderId="43" xfId="1" applyFont="1" applyFill="1" applyBorder="1" applyAlignment="1" applyProtection="1">
      <alignment horizontal="right" vertical="center" indent="3" shrinkToFit="1"/>
      <protection locked="0"/>
    </xf>
    <xf numFmtId="38" fontId="0" fillId="3" borderId="53" xfId="1" applyFont="1" applyFill="1" applyBorder="1" applyAlignment="1" applyProtection="1">
      <alignment horizontal="right" vertical="center" indent="3" shrinkToFit="1"/>
      <protection locked="0"/>
    </xf>
    <xf numFmtId="38" fontId="0" fillId="0" borderId="2" xfId="1" applyFont="1" applyBorder="1" applyAlignment="1" applyProtection="1">
      <alignment horizontal="right" vertical="center" indent="2" shrinkToFit="1"/>
      <protection hidden="1"/>
    </xf>
    <xf numFmtId="38" fontId="0" fillId="0" borderId="9" xfId="1" applyFont="1" applyBorder="1" applyAlignment="1" applyProtection="1">
      <alignment horizontal="right" vertical="center" indent="2" shrinkToFit="1"/>
      <protection hidden="1"/>
    </xf>
    <xf numFmtId="38" fontId="0" fillId="0" borderId="39" xfId="1" applyFont="1" applyBorder="1" applyAlignment="1" applyProtection="1">
      <alignment horizontal="right" vertical="center" indent="2" shrinkToFit="1"/>
      <protection hidden="1"/>
    </xf>
    <xf numFmtId="38" fontId="0" fillId="6" borderId="16" xfId="1" applyFont="1" applyFill="1" applyBorder="1" applyAlignment="1" applyProtection="1">
      <alignment horizontal="right" vertical="center" indent="3" shrinkToFit="1"/>
      <protection hidden="1"/>
    </xf>
    <xf numFmtId="38" fontId="0" fillId="6" borderId="32" xfId="1" applyFont="1" applyFill="1" applyBorder="1" applyAlignment="1" applyProtection="1">
      <alignment horizontal="right" vertical="center" indent="3" shrinkToFit="1"/>
      <protection hidden="1"/>
    </xf>
    <xf numFmtId="0" fontId="19" fillId="4" borderId="146" xfId="0" applyFont="1" applyFill="1" applyBorder="1" applyAlignment="1">
      <alignment horizontal="center" vertical="center"/>
    </xf>
    <xf numFmtId="0" fontId="19" fillId="4" borderId="16" xfId="0" applyFont="1" applyFill="1" applyBorder="1" applyAlignment="1">
      <alignment horizontal="center" vertical="center"/>
    </xf>
    <xf numFmtId="0" fontId="19" fillId="4" borderId="32" xfId="0" applyFont="1" applyFill="1" applyBorder="1" applyAlignment="1">
      <alignment horizontal="center" vertical="center"/>
    </xf>
    <xf numFmtId="38" fontId="0" fillId="6" borderId="16" xfId="1" applyFont="1" applyFill="1" applyBorder="1" applyAlignment="1" applyProtection="1">
      <alignment horizontal="right" vertical="center" indent="3" shrinkToFit="1"/>
      <protection locked="0"/>
    </xf>
    <xf numFmtId="38" fontId="0" fillId="6" borderId="32" xfId="1" applyFont="1" applyFill="1" applyBorder="1" applyAlignment="1" applyProtection="1">
      <alignment horizontal="right" vertical="center" indent="3" shrinkToFit="1"/>
      <protection locked="0"/>
    </xf>
    <xf numFmtId="176" fontId="0" fillId="0" borderId="16" xfId="1" applyNumberFormat="1" applyFont="1" applyBorder="1" applyAlignment="1" applyProtection="1">
      <alignment horizontal="right" vertical="center" indent="3" shrinkToFit="1"/>
      <protection hidden="1"/>
    </xf>
    <xf numFmtId="176" fontId="0" fillId="0" borderId="32" xfId="1" applyNumberFormat="1" applyFont="1" applyBorder="1" applyAlignment="1" applyProtection="1">
      <alignment horizontal="right" vertical="center" indent="3" shrinkToFit="1"/>
      <protection hidden="1"/>
    </xf>
    <xf numFmtId="0" fontId="5" fillId="4" borderId="15" xfId="0" applyFont="1" applyFill="1" applyBorder="1" applyAlignment="1">
      <alignment horizontal="center" vertical="center" shrinkToFit="1"/>
    </xf>
    <xf numFmtId="0" fontId="12" fillId="4" borderId="55" xfId="7" applyFill="1" applyBorder="1" applyAlignment="1">
      <alignment horizontal="center" vertical="center" shrinkToFit="1"/>
    </xf>
    <xf numFmtId="0" fontId="5" fillId="4" borderId="55" xfId="0" applyFont="1" applyFill="1" applyBorder="1" applyAlignment="1">
      <alignment horizontal="center" vertical="center" shrinkToFit="1"/>
    </xf>
    <xf numFmtId="0" fontId="5" fillId="4" borderId="62" xfId="0" applyFont="1" applyFill="1" applyBorder="1" applyAlignment="1">
      <alignment horizontal="center" vertical="center" shrinkToFit="1"/>
    </xf>
    <xf numFmtId="0" fontId="5" fillId="4" borderId="9" xfId="0" applyFont="1" applyFill="1" applyBorder="1" applyAlignment="1">
      <alignment horizontal="center" vertical="center" shrinkToFit="1"/>
    </xf>
    <xf numFmtId="0" fontId="5" fillId="4" borderId="3" xfId="0" applyFont="1" applyFill="1" applyBorder="1" applyAlignment="1">
      <alignment horizontal="center" vertical="center" shrinkToFit="1"/>
    </xf>
    <xf numFmtId="0" fontId="12" fillId="4" borderId="117" xfId="7" applyFill="1" applyBorder="1" applyAlignment="1">
      <alignment horizontal="center" vertical="center" wrapText="1" shrinkToFit="1"/>
    </xf>
    <xf numFmtId="0" fontId="12" fillId="4" borderId="18" xfId="7" applyFill="1" applyBorder="1" applyAlignment="1">
      <alignment horizontal="center" vertical="center" wrapText="1" shrinkToFit="1"/>
    </xf>
    <xf numFmtId="0" fontId="12" fillId="4" borderId="118" xfId="7" applyFill="1" applyBorder="1" applyAlignment="1">
      <alignment horizontal="center" vertical="center" wrapText="1" shrinkToFit="1"/>
    </xf>
    <xf numFmtId="0" fontId="0" fillId="3" borderId="7" xfId="0" applyFill="1" applyBorder="1" applyAlignment="1" applyProtection="1">
      <alignment horizontal="center" vertical="center"/>
      <protection locked="0"/>
    </xf>
    <xf numFmtId="0" fontId="0" fillId="3" borderId="26" xfId="0" applyFill="1" applyBorder="1" applyAlignment="1" applyProtection="1">
      <alignment horizontal="center" vertical="center"/>
      <protection locked="0"/>
    </xf>
    <xf numFmtId="38" fontId="0" fillId="0" borderId="20" xfId="1" applyFont="1" applyBorder="1" applyAlignment="1" applyProtection="1">
      <alignment horizontal="right" vertical="center"/>
      <protection hidden="1"/>
    </xf>
    <xf numFmtId="38" fontId="0" fillId="0" borderId="106" xfId="1" applyFont="1" applyBorder="1" applyAlignment="1" applyProtection="1">
      <alignment horizontal="right" vertical="center"/>
      <protection hidden="1"/>
    </xf>
    <xf numFmtId="0" fontId="5" fillId="4" borderId="111" xfId="0" applyFont="1" applyFill="1" applyBorder="1" applyAlignment="1">
      <alignment horizontal="center" vertical="center"/>
    </xf>
    <xf numFmtId="0" fontId="5" fillId="4" borderId="91" xfId="0" applyFont="1" applyFill="1" applyBorder="1" applyAlignment="1">
      <alignment horizontal="center" vertical="center"/>
    </xf>
    <xf numFmtId="0" fontId="5" fillId="4" borderId="71" xfId="0" applyFont="1" applyFill="1" applyBorder="1" applyAlignment="1">
      <alignment horizontal="center" vertical="center"/>
    </xf>
    <xf numFmtId="0" fontId="12" fillId="4" borderId="86" xfId="7" applyFill="1" applyBorder="1" applyAlignment="1">
      <alignment horizontal="center" vertical="center"/>
    </xf>
    <xf numFmtId="0" fontId="12" fillId="4" borderId="109" xfId="7" applyFill="1" applyBorder="1" applyAlignment="1">
      <alignment horizontal="center" vertical="center"/>
    </xf>
    <xf numFmtId="0" fontId="12" fillId="4" borderId="27" xfId="7" applyFill="1" applyBorder="1" applyAlignment="1">
      <alignment horizontal="center" vertical="center" wrapText="1" shrinkToFit="1"/>
    </xf>
    <xf numFmtId="0" fontId="12" fillId="4" borderId="16" xfId="7" applyFill="1" applyBorder="1" applyAlignment="1">
      <alignment horizontal="center" vertical="center" wrapText="1" shrinkToFit="1"/>
    </xf>
    <xf numFmtId="0" fontId="17" fillId="0" borderId="13" xfId="0" applyFont="1" applyBorder="1" applyAlignment="1">
      <alignment horizontal="center"/>
    </xf>
    <xf numFmtId="0" fontId="17" fillId="0" borderId="0" xfId="0" applyFont="1" applyAlignment="1">
      <alignment horizontal="center"/>
    </xf>
    <xf numFmtId="0" fontId="24" fillId="0" borderId="13" xfId="7" applyFont="1" applyBorder="1" applyAlignment="1">
      <alignment horizontal="center" wrapText="1"/>
    </xf>
    <xf numFmtId="0" fontId="24" fillId="0" borderId="0" xfId="7" applyFont="1" applyAlignment="1">
      <alignment horizontal="center" wrapText="1"/>
    </xf>
    <xf numFmtId="38" fontId="0" fillId="0" borderId="21" xfId="1" applyFont="1" applyBorder="1" applyAlignment="1" applyProtection="1">
      <alignment horizontal="right" vertical="center"/>
      <protection hidden="1"/>
    </xf>
    <xf numFmtId="0" fontId="0" fillId="3" borderId="119" xfId="0" applyFill="1" applyBorder="1" applyAlignment="1" applyProtection="1">
      <alignment horizontal="center" vertical="center"/>
      <protection locked="0"/>
    </xf>
    <xf numFmtId="0" fontId="0" fillId="3" borderId="18" xfId="0" applyFill="1" applyBorder="1" applyAlignment="1" applyProtection="1">
      <alignment horizontal="center" vertical="center"/>
      <protection locked="0"/>
    </xf>
    <xf numFmtId="38" fontId="0" fillId="0" borderId="18" xfId="1" applyFont="1" applyBorder="1" applyAlignment="1" applyProtection="1">
      <alignment horizontal="right" vertical="center"/>
      <protection hidden="1"/>
    </xf>
    <xf numFmtId="38" fontId="0" fillId="0" borderId="120" xfId="1" applyFont="1" applyBorder="1" applyAlignment="1" applyProtection="1">
      <alignment horizontal="right" vertical="center"/>
      <protection hidden="1"/>
    </xf>
    <xf numFmtId="0" fontId="12" fillId="4" borderId="112" xfId="7" applyFill="1" applyBorder="1" applyAlignment="1">
      <alignment horizontal="center" vertical="center" wrapText="1" shrinkToFit="1"/>
    </xf>
    <xf numFmtId="0" fontId="12" fillId="4" borderId="20" xfId="7" applyFill="1" applyBorder="1" applyAlignment="1">
      <alignment horizontal="center" vertical="center" wrapText="1" shrinkToFit="1"/>
    </xf>
    <xf numFmtId="0" fontId="12" fillId="4" borderId="106" xfId="7" applyFill="1" applyBorder="1" applyAlignment="1">
      <alignment horizontal="center" vertical="center" wrapText="1" shrinkToFit="1"/>
    </xf>
    <xf numFmtId="0" fontId="6" fillId="4" borderId="55" xfId="0" applyFont="1" applyFill="1" applyBorder="1" applyAlignment="1">
      <alignment horizontal="center" vertical="center" wrapText="1" shrinkToFit="1"/>
    </xf>
    <xf numFmtId="0" fontId="6" fillId="4" borderId="14" xfId="0" applyFont="1" applyFill="1" applyBorder="1" applyAlignment="1">
      <alignment horizontal="center" vertical="center" wrapText="1" shrinkToFit="1"/>
    </xf>
    <xf numFmtId="0" fontId="5" fillId="4" borderId="61" xfId="0" applyFont="1" applyFill="1" applyBorder="1" applyAlignment="1">
      <alignment horizontal="center" vertical="center" shrinkToFit="1"/>
    </xf>
    <xf numFmtId="0" fontId="5" fillId="4" borderId="20" xfId="0" applyFont="1" applyFill="1" applyBorder="1" applyAlignment="1">
      <alignment horizontal="center" vertical="center" shrinkToFit="1"/>
    </xf>
    <xf numFmtId="0" fontId="5" fillId="4" borderId="25" xfId="0" applyFont="1" applyFill="1" applyBorder="1" applyAlignment="1">
      <alignment horizontal="center" vertical="center" shrinkToFit="1"/>
    </xf>
    <xf numFmtId="0" fontId="7" fillId="0" borderId="0" xfId="0" applyFont="1" applyAlignment="1">
      <alignment horizontal="center" vertical="center"/>
    </xf>
    <xf numFmtId="38" fontId="0" fillId="0" borderId="26" xfId="1" applyFont="1" applyBorder="1" applyAlignment="1" applyProtection="1">
      <alignment horizontal="right" vertical="center"/>
      <protection hidden="1"/>
    </xf>
    <xf numFmtId="38" fontId="0" fillId="0" borderId="67" xfId="1" applyFont="1" applyBorder="1" applyAlignment="1" applyProtection="1">
      <alignment horizontal="right" vertical="center"/>
      <protection hidden="1"/>
    </xf>
    <xf numFmtId="0" fontId="0" fillId="3" borderId="113" xfId="0" applyFill="1" applyBorder="1" applyAlignment="1" applyProtection="1">
      <alignment horizontal="center" vertical="center"/>
      <protection locked="0"/>
    </xf>
    <xf numFmtId="0" fontId="0" fillId="3" borderId="20" xfId="0" applyFill="1" applyBorder="1" applyAlignment="1" applyProtection="1">
      <alignment horizontal="center" vertical="center"/>
      <protection locked="0"/>
    </xf>
    <xf numFmtId="38" fontId="0" fillId="0" borderId="114" xfId="1" applyFont="1" applyBorder="1" applyAlignment="1" applyProtection="1">
      <alignment horizontal="right" vertical="center"/>
      <protection hidden="1"/>
    </xf>
    <xf numFmtId="0" fontId="12" fillId="4" borderId="115" xfId="7" applyFill="1" applyBorder="1" applyAlignment="1">
      <alignment horizontal="center" vertical="center" wrapText="1" shrinkToFit="1"/>
    </xf>
    <xf numFmtId="0" fontId="12" fillId="4" borderId="99" xfId="7" applyFill="1" applyBorder="1" applyAlignment="1">
      <alignment horizontal="center" vertical="center" wrapText="1" shrinkToFit="1"/>
    </xf>
    <xf numFmtId="0" fontId="12" fillId="4" borderId="100" xfId="7" applyFill="1" applyBorder="1" applyAlignment="1">
      <alignment horizontal="center" vertical="center" wrapText="1" shrinkToFit="1"/>
    </xf>
    <xf numFmtId="0" fontId="12" fillId="4" borderId="107" xfId="7" applyFill="1" applyBorder="1" applyAlignment="1">
      <alignment vertical="center" shrinkToFit="1"/>
    </xf>
    <xf numFmtId="0" fontId="12" fillId="4" borderId="97" xfId="7" applyFill="1" applyBorder="1" applyAlignment="1">
      <alignment vertical="center" shrinkToFit="1"/>
    </xf>
    <xf numFmtId="0" fontId="12" fillId="4" borderId="30" xfId="7" applyFill="1" applyBorder="1" applyAlignment="1">
      <alignment horizontal="center" vertical="center" wrapText="1" shrinkToFit="1"/>
    </xf>
    <xf numFmtId="0" fontId="12" fillId="4" borderId="10" xfId="7" applyFill="1" applyBorder="1" applyAlignment="1">
      <alignment horizontal="center" vertical="center" wrapText="1" shrinkToFit="1"/>
    </xf>
    <xf numFmtId="0" fontId="12" fillId="4" borderId="21" xfId="7" applyFill="1" applyBorder="1" applyAlignment="1">
      <alignment horizontal="center" vertical="center" wrapText="1" shrinkToFit="1"/>
    </xf>
    <xf numFmtId="0" fontId="12" fillId="4" borderId="98" xfId="7" applyFill="1" applyBorder="1" applyAlignment="1">
      <alignment horizontal="center" vertical="center" wrapText="1" shrinkToFit="1"/>
    </xf>
    <xf numFmtId="0" fontId="5" fillId="4" borderId="11" xfId="0" applyFont="1" applyFill="1" applyBorder="1" applyAlignment="1">
      <alignment horizontal="center" vertical="center" wrapText="1"/>
    </xf>
    <xf numFmtId="0" fontId="5" fillId="4" borderId="11" xfId="0" applyFont="1" applyFill="1" applyBorder="1" applyAlignment="1">
      <alignment horizontal="center" vertical="center"/>
    </xf>
    <xf numFmtId="0" fontId="0" fillId="3" borderId="78" xfId="0" applyFill="1" applyBorder="1" applyAlignment="1" applyProtection="1">
      <alignment horizontal="center" vertical="center" shrinkToFit="1"/>
      <protection locked="0"/>
    </xf>
    <xf numFmtId="38" fontId="0" fillId="0" borderId="14" xfId="1" applyFont="1" applyBorder="1" applyAlignment="1" applyProtection="1">
      <alignment horizontal="right" vertical="center"/>
      <protection hidden="1"/>
    </xf>
    <xf numFmtId="38" fontId="0" fillId="0" borderId="19" xfId="1" applyFont="1" applyBorder="1" applyAlignment="1" applyProtection="1">
      <alignment horizontal="right" vertical="center"/>
      <protection hidden="1"/>
    </xf>
    <xf numFmtId="38" fontId="0" fillId="0" borderId="99" xfId="1" applyFont="1" applyBorder="1" applyAlignment="1" applyProtection="1">
      <alignment horizontal="right" vertical="center"/>
      <protection hidden="1"/>
    </xf>
    <xf numFmtId="38" fontId="0" fillId="0" borderId="102" xfId="1" applyFont="1" applyBorder="1" applyAlignment="1" applyProtection="1">
      <alignment horizontal="right" vertical="center"/>
      <protection hidden="1"/>
    </xf>
    <xf numFmtId="0" fontId="5" fillId="4" borderId="63" xfId="0" applyFont="1" applyFill="1" applyBorder="1" applyAlignment="1">
      <alignment horizontal="center" vertical="center" textRotation="255" wrapText="1" shrinkToFit="1"/>
    </xf>
    <xf numFmtId="0" fontId="5" fillId="4" borderId="64" xfId="0" applyFont="1" applyFill="1" applyBorder="1" applyAlignment="1">
      <alignment horizontal="center" vertical="center" textRotation="255" shrinkToFit="1"/>
    </xf>
    <xf numFmtId="0" fontId="5" fillId="4" borderId="65" xfId="0" applyFont="1" applyFill="1" applyBorder="1" applyAlignment="1">
      <alignment horizontal="center" vertical="center" textRotation="255" shrinkToFit="1"/>
    </xf>
    <xf numFmtId="0" fontId="0" fillId="3" borderId="79" xfId="0" applyFill="1" applyBorder="1" applyAlignment="1" applyProtection="1">
      <alignment horizontal="center" vertical="center" shrinkToFit="1"/>
      <protection locked="0"/>
    </xf>
    <xf numFmtId="0" fontId="5" fillId="4" borderId="83" xfId="0" applyFont="1" applyFill="1" applyBorder="1" applyAlignment="1">
      <alignment horizontal="center" vertical="center" wrapText="1"/>
    </xf>
    <xf numFmtId="0" fontId="5" fillId="4" borderId="84" xfId="0" applyFont="1" applyFill="1" applyBorder="1" applyAlignment="1">
      <alignment horizontal="center" vertical="center" wrapText="1"/>
    </xf>
    <xf numFmtId="0" fontId="5" fillId="4" borderId="80" xfId="0" applyFont="1" applyFill="1" applyBorder="1" applyAlignment="1">
      <alignment horizontal="center" vertical="center" wrapText="1"/>
    </xf>
    <xf numFmtId="0" fontId="5" fillId="4" borderId="81" xfId="0" applyFont="1" applyFill="1" applyBorder="1" applyAlignment="1">
      <alignment horizontal="center" vertical="center" wrapText="1"/>
    </xf>
    <xf numFmtId="0" fontId="0" fillId="3" borderId="83" xfId="0" applyFill="1" applyBorder="1" applyAlignment="1" applyProtection="1">
      <alignment horizontal="left" vertical="center" shrinkToFit="1"/>
      <protection locked="0"/>
    </xf>
    <xf numFmtId="0" fontId="0" fillId="3" borderId="82" xfId="0" applyFill="1" applyBorder="1" applyAlignment="1" applyProtection="1">
      <alignment horizontal="left" vertical="center" shrinkToFit="1"/>
      <protection locked="0"/>
    </xf>
    <xf numFmtId="0" fontId="0" fillId="3" borderId="84" xfId="0" applyFill="1" applyBorder="1" applyAlignment="1" applyProtection="1">
      <alignment horizontal="left" vertical="center" shrinkToFit="1"/>
      <protection locked="0"/>
    </xf>
    <xf numFmtId="0" fontId="0" fillId="3" borderId="80" xfId="0" applyFill="1" applyBorder="1" applyAlignment="1" applyProtection="1">
      <alignment horizontal="left" vertical="center" shrinkToFit="1"/>
      <protection locked="0"/>
    </xf>
    <xf numFmtId="0" fontId="0" fillId="3" borderId="85" xfId="0" applyFill="1" applyBorder="1" applyAlignment="1" applyProtection="1">
      <alignment horizontal="left" vertical="center" shrinkToFit="1"/>
      <protection locked="0"/>
    </xf>
    <xf numFmtId="0" fontId="0" fillId="3" borderId="81" xfId="0" applyFill="1" applyBorder="1" applyAlignment="1" applyProtection="1">
      <alignment horizontal="left" vertical="center" shrinkToFit="1"/>
      <protection locked="0"/>
    </xf>
    <xf numFmtId="0" fontId="12" fillId="4" borderId="87" xfId="7" applyFill="1" applyBorder="1" applyAlignment="1">
      <alignment horizontal="center" vertical="center" wrapText="1" shrinkToFit="1"/>
    </xf>
    <xf numFmtId="0" fontId="12" fillId="4" borderId="104" xfId="7" applyFill="1" applyBorder="1" applyAlignment="1">
      <alignment horizontal="center" vertical="center" wrapText="1" shrinkToFit="1"/>
    </xf>
    <xf numFmtId="0" fontId="12" fillId="4" borderId="105" xfId="7" applyFill="1" applyBorder="1" applyAlignment="1">
      <alignment horizontal="center" vertical="center" wrapText="1" shrinkToFit="1"/>
    </xf>
    <xf numFmtId="38" fontId="0" fillId="0" borderId="12" xfId="1" applyFont="1" applyBorder="1" applyAlignment="1">
      <alignment horizontal="center"/>
    </xf>
    <xf numFmtId="38" fontId="0" fillId="0" borderId="28" xfId="1" applyFont="1" applyBorder="1" applyAlignment="1">
      <alignment horizontal="center"/>
    </xf>
    <xf numFmtId="38" fontId="0" fillId="0" borderId="29" xfId="1" applyFont="1" applyBorder="1" applyAlignment="1">
      <alignment horizontal="center"/>
    </xf>
    <xf numFmtId="0" fontId="5" fillId="4" borderId="54" xfId="0" applyFont="1" applyFill="1" applyBorder="1" applyAlignment="1">
      <alignment horizontal="center" vertical="center" shrinkToFit="1"/>
    </xf>
    <xf numFmtId="0" fontId="5" fillId="4" borderId="10" xfId="0" applyFont="1" applyFill="1" applyBorder="1" applyAlignment="1">
      <alignment horizontal="center" vertical="center" shrinkToFit="1"/>
    </xf>
    <xf numFmtId="0" fontId="5" fillId="4" borderId="4" xfId="0" applyFont="1" applyFill="1" applyBorder="1" applyAlignment="1">
      <alignment horizontal="center" vertical="center" shrinkToFit="1"/>
    </xf>
    <xf numFmtId="38" fontId="0" fillId="0" borderId="43" xfId="1" applyFont="1" applyBorder="1" applyAlignment="1" applyProtection="1">
      <alignment horizontal="right" vertical="center" indent="2"/>
      <protection hidden="1"/>
    </xf>
    <xf numFmtId="38" fontId="0" fillId="0" borderId="44" xfId="1" applyFont="1" applyBorder="1" applyAlignment="1" applyProtection="1">
      <alignment horizontal="right" vertical="center" indent="2"/>
      <protection hidden="1"/>
    </xf>
    <xf numFmtId="38" fontId="0" fillId="0" borderId="22" xfId="1" applyFont="1" applyBorder="1" applyAlignment="1">
      <alignment horizontal="center" vertical="center" shrinkToFit="1"/>
    </xf>
    <xf numFmtId="38" fontId="0" fillId="0" borderId="23" xfId="1" applyFont="1" applyBorder="1" applyAlignment="1">
      <alignment horizontal="center" vertical="center" shrinkToFit="1"/>
    </xf>
    <xf numFmtId="38" fontId="0" fillId="0" borderId="24" xfId="1" applyFont="1" applyBorder="1" applyAlignment="1">
      <alignment horizontal="center" vertical="center" shrinkToFit="1"/>
    </xf>
    <xf numFmtId="38" fontId="0" fillId="3" borderId="5" xfId="1" applyFont="1" applyFill="1" applyBorder="1" applyAlignment="1" applyProtection="1">
      <alignment horizontal="right" vertical="center" indent="2" shrinkToFit="1"/>
      <protection locked="0"/>
    </xf>
    <xf numFmtId="38" fontId="0" fillId="3" borderId="10" xfId="1" applyFont="1" applyFill="1" applyBorder="1" applyAlignment="1" applyProtection="1">
      <alignment horizontal="right" vertical="center" indent="2" shrinkToFit="1"/>
      <protection locked="0"/>
    </xf>
    <xf numFmtId="38" fontId="0" fillId="3" borderId="21" xfId="1" applyFont="1" applyFill="1" applyBorder="1" applyAlignment="1" applyProtection="1">
      <alignment horizontal="right" vertical="center" indent="2" shrinkToFit="1"/>
      <protection locked="0"/>
    </xf>
    <xf numFmtId="38" fontId="0" fillId="3" borderId="2" xfId="1" applyFont="1" applyFill="1" applyBorder="1" applyAlignment="1" applyProtection="1">
      <alignment horizontal="right" vertical="center" indent="2" shrinkToFit="1"/>
      <protection locked="0"/>
    </xf>
    <xf numFmtId="38" fontId="0" fillId="3" borderId="9" xfId="1" applyFont="1" applyFill="1" applyBorder="1" applyAlignment="1" applyProtection="1">
      <alignment horizontal="right" vertical="center" indent="2" shrinkToFit="1"/>
      <protection locked="0"/>
    </xf>
    <xf numFmtId="38" fontId="0" fillId="3" borderId="39" xfId="1" applyFont="1" applyFill="1" applyBorder="1" applyAlignment="1" applyProtection="1">
      <alignment horizontal="right" vertical="center" indent="2" shrinkToFit="1"/>
      <protection locked="0"/>
    </xf>
    <xf numFmtId="3" fontId="0" fillId="0" borderId="12" xfId="0" applyNumberFormat="1" applyBorder="1" applyAlignment="1">
      <alignment horizontal="center" vertical="center"/>
    </xf>
    <xf numFmtId="3" fontId="0" fillId="0" borderId="28" xfId="0" applyNumberFormat="1" applyBorder="1" applyAlignment="1">
      <alignment horizontal="center" vertical="center"/>
    </xf>
    <xf numFmtId="3" fontId="0" fillId="0" borderId="29" xfId="0" applyNumberFormat="1" applyBorder="1" applyAlignment="1">
      <alignment horizontal="center" vertical="center"/>
    </xf>
    <xf numFmtId="0" fontId="12" fillId="4" borderId="54" xfId="7" applyFill="1" applyBorder="1" applyAlignment="1">
      <alignment horizontal="center" vertical="center" shrinkToFit="1"/>
    </xf>
    <xf numFmtId="0" fontId="12" fillId="4" borderId="10" xfId="7" applyFill="1" applyBorder="1" applyAlignment="1">
      <alignment horizontal="center" vertical="center" shrinkToFit="1"/>
    </xf>
    <xf numFmtId="0" fontId="12" fillId="4" borderId="4" xfId="7" applyFill="1" applyBorder="1" applyAlignment="1">
      <alignment horizontal="center" vertical="center" shrinkToFit="1"/>
    </xf>
    <xf numFmtId="38" fontId="0" fillId="3" borderId="40" xfId="1" applyFont="1" applyFill="1" applyBorder="1" applyAlignment="1" applyProtection="1">
      <alignment horizontal="right" vertical="center" indent="3" shrinkToFit="1"/>
      <protection locked="0"/>
    </xf>
    <xf numFmtId="38" fontId="0" fillId="3" borderId="41" xfId="1" applyFont="1" applyFill="1" applyBorder="1" applyAlignment="1" applyProtection="1">
      <alignment horizontal="right" vertical="center" indent="3" shrinkToFit="1"/>
      <protection locked="0"/>
    </xf>
    <xf numFmtId="0" fontId="8" fillId="0" borderId="50" xfId="0" applyFont="1" applyBorder="1" applyAlignment="1">
      <alignment horizontal="left" vertical="top" wrapText="1"/>
    </xf>
    <xf numFmtId="0" fontId="19" fillId="3" borderId="1" xfId="0" applyFont="1" applyFill="1" applyBorder="1" applyAlignment="1" applyProtection="1">
      <alignment horizontal="center" vertical="center" shrinkToFit="1"/>
      <protection locked="0"/>
    </xf>
    <xf numFmtId="0" fontId="19" fillId="3" borderId="8" xfId="0" applyFont="1" applyFill="1" applyBorder="1" applyAlignment="1" applyProtection="1">
      <alignment horizontal="center" vertical="center" shrinkToFit="1"/>
      <protection locked="0"/>
    </xf>
    <xf numFmtId="0" fontId="19" fillId="3" borderId="6" xfId="0" applyFont="1" applyFill="1" applyBorder="1" applyAlignment="1" applyProtection="1">
      <alignment horizontal="center" vertical="center" shrinkToFit="1"/>
      <protection locked="0"/>
    </xf>
    <xf numFmtId="38" fontId="0" fillId="0" borderId="52" xfId="1" applyFont="1" applyBorder="1" applyAlignment="1" applyProtection="1">
      <alignment horizontal="right" vertical="center" indent="2" shrinkToFit="1"/>
      <protection hidden="1"/>
    </xf>
    <xf numFmtId="38" fontId="0" fillId="0" borderId="116" xfId="1" applyFont="1" applyBorder="1" applyAlignment="1" applyProtection="1">
      <alignment horizontal="right" vertical="center"/>
      <protection hidden="1"/>
    </xf>
    <xf numFmtId="0" fontId="5" fillId="0" borderId="12" xfId="0" applyFont="1" applyBorder="1" applyAlignment="1">
      <alignment horizontal="center"/>
    </xf>
    <xf numFmtId="0" fontId="5" fillId="0" borderId="29" xfId="0" applyFont="1" applyBorder="1" applyAlignment="1">
      <alignment horizontal="center"/>
    </xf>
    <xf numFmtId="38" fontId="0" fillId="3" borderId="16" xfId="1" applyFont="1" applyFill="1" applyBorder="1" applyAlignment="1" applyProtection="1">
      <alignment horizontal="right" vertical="center" indent="2" shrinkToFit="1"/>
      <protection locked="0"/>
    </xf>
    <xf numFmtId="38" fontId="0" fillId="3" borderId="147" xfId="1" applyFont="1" applyFill="1" applyBorder="1" applyAlignment="1" applyProtection="1">
      <alignment horizontal="right" vertical="center" indent="2" shrinkToFit="1"/>
      <protection locked="0"/>
    </xf>
    <xf numFmtId="38" fontId="0" fillId="6" borderId="36" xfId="1" applyFont="1" applyFill="1" applyBorder="1" applyAlignment="1" applyProtection="1">
      <alignment horizontal="right" vertical="center" indent="3" shrinkToFit="1"/>
      <protection hidden="1"/>
    </xf>
    <xf numFmtId="38" fontId="0" fillId="6" borderId="37" xfId="1" applyFont="1" applyFill="1" applyBorder="1" applyAlignment="1" applyProtection="1">
      <alignment horizontal="right" vertical="center" indent="3" shrinkToFit="1"/>
      <protection hidden="1"/>
    </xf>
    <xf numFmtId="0" fontId="5" fillId="0" borderId="80" xfId="0" applyFont="1" applyBorder="1" applyAlignment="1">
      <alignment horizontal="center"/>
    </xf>
    <xf numFmtId="0" fontId="5" fillId="0" borderId="81" xfId="0" applyFont="1" applyBorder="1" applyAlignment="1">
      <alignment horizontal="center"/>
    </xf>
    <xf numFmtId="0" fontId="0" fillId="0" borderId="0" xfId="0" applyAlignment="1">
      <alignment horizontal="center"/>
    </xf>
    <xf numFmtId="0" fontId="2" fillId="0" borderId="12" xfId="0" applyFont="1" applyBorder="1" applyAlignment="1">
      <alignment horizontal="center"/>
    </xf>
    <xf numFmtId="0" fontId="2" fillId="0" borderId="29" xfId="0" applyFont="1" applyBorder="1" applyAlignment="1">
      <alignment horizontal="center"/>
    </xf>
    <xf numFmtId="38" fontId="0" fillId="3" borderId="0" xfId="1" applyFont="1" applyFill="1" applyBorder="1" applyAlignment="1" applyProtection="1">
      <alignment horizontal="right" vertical="top" indent="1" shrinkToFit="1"/>
      <protection locked="0"/>
    </xf>
    <xf numFmtId="0" fontId="12" fillId="4" borderId="60" xfId="7" applyFill="1" applyBorder="1" applyAlignment="1">
      <alignment horizontal="center" vertical="center" shrinkToFit="1"/>
    </xf>
    <xf numFmtId="0" fontId="12" fillId="4" borderId="18" xfId="7" applyFill="1" applyBorder="1" applyAlignment="1">
      <alignment horizontal="center" vertical="center" shrinkToFit="1"/>
    </xf>
    <xf numFmtId="38" fontId="0" fillId="0" borderId="17" xfId="1" applyFont="1" applyBorder="1" applyAlignment="1" applyProtection="1">
      <alignment horizontal="right" vertical="center" indent="2" shrinkToFit="1"/>
      <protection hidden="1"/>
    </xf>
    <xf numFmtId="38" fontId="0" fillId="0" borderId="14" xfId="1" applyFont="1" applyBorder="1" applyAlignment="1" applyProtection="1">
      <alignment horizontal="right" vertical="center" indent="2" shrinkToFit="1"/>
      <protection hidden="1"/>
    </xf>
    <xf numFmtId="38" fontId="0" fillId="0" borderId="19" xfId="1" applyFont="1" applyBorder="1" applyAlignment="1" applyProtection="1">
      <alignment horizontal="right" vertical="center" indent="2" shrinkToFit="1"/>
      <protection hidden="1"/>
    </xf>
    <xf numFmtId="0" fontId="5" fillId="4" borderId="55" xfId="0" applyFont="1" applyFill="1" applyBorder="1" applyAlignment="1" applyProtection="1">
      <alignment horizontal="center" vertical="center" shrinkToFit="1"/>
      <protection hidden="1"/>
    </xf>
    <xf numFmtId="0" fontId="5" fillId="4" borderId="14" xfId="0" applyFont="1" applyFill="1" applyBorder="1" applyAlignment="1" applyProtection="1">
      <alignment horizontal="center" vertical="center" shrinkToFit="1"/>
      <protection hidden="1"/>
    </xf>
    <xf numFmtId="0" fontId="5" fillId="4" borderId="15" xfId="0" applyFont="1" applyFill="1" applyBorder="1" applyAlignment="1" applyProtection="1">
      <alignment horizontal="center" vertical="center" shrinkToFit="1"/>
      <protection hidden="1"/>
    </xf>
    <xf numFmtId="0" fontId="18" fillId="3" borderId="96" xfId="0" applyFont="1" applyFill="1" applyBorder="1" applyAlignment="1" applyProtection="1">
      <alignment horizontal="left" vertical="center" wrapText="1"/>
      <protection locked="0"/>
    </xf>
    <xf numFmtId="0" fontId="18" fillId="4" borderId="124" xfId="0" applyFont="1" applyFill="1" applyBorder="1" applyAlignment="1">
      <alignment horizontal="center" vertical="center" textRotation="255" wrapText="1"/>
    </xf>
    <xf numFmtId="0" fontId="18" fillId="4" borderId="125" xfId="0" applyFont="1" applyFill="1" applyBorder="1" applyAlignment="1">
      <alignment horizontal="center" vertical="center" textRotation="255" wrapText="1"/>
    </xf>
    <xf numFmtId="0" fontId="18" fillId="4" borderId="132" xfId="0" applyFont="1" applyFill="1" applyBorder="1" applyAlignment="1">
      <alignment horizontal="center" vertical="center" textRotation="255" wrapText="1"/>
    </xf>
    <xf numFmtId="0" fontId="18" fillId="4" borderId="135" xfId="0" applyFont="1" applyFill="1" applyBorder="1" applyAlignment="1">
      <alignment horizontal="center" vertical="center" textRotation="255" wrapText="1"/>
    </xf>
    <xf numFmtId="0" fontId="15" fillId="0" borderId="85" xfId="0" applyFont="1" applyBorder="1" applyAlignment="1">
      <alignment horizontal="right" vertical="top" wrapText="1"/>
    </xf>
    <xf numFmtId="0" fontId="5" fillId="0" borderId="88" xfId="0" applyFont="1" applyBorder="1" applyAlignment="1">
      <alignment horizontal="left" vertical="center" wrapText="1"/>
    </xf>
    <xf numFmtId="0" fontId="5" fillId="0" borderId="79" xfId="0" applyFont="1" applyBorder="1" applyAlignment="1">
      <alignment horizontal="left" vertical="center" wrapText="1"/>
    </xf>
    <xf numFmtId="0" fontId="5" fillId="0" borderId="83" xfId="0" applyFont="1" applyBorder="1" applyAlignment="1">
      <alignment horizontal="left" vertical="top" wrapText="1"/>
    </xf>
    <xf numFmtId="0" fontId="5" fillId="0" borderId="82" xfId="0" applyFont="1" applyBorder="1" applyAlignment="1">
      <alignment horizontal="left" vertical="top" wrapText="1"/>
    </xf>
    <xf numFmtId="0" fontId="5" fillId="0" borderId="92"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93" xfId="0" applyFont="1" applyBorder="1" applyAlignment="1">
      <alignment horizontal="center" vertical="center" wrapText="1"/>
    </xf>
    <xf numFmtId="0" fontId="5" fillId="0" borderId="81" xfId="0" applyFont="1" applyBorder="1" applyAlignment="1">
      <alignment horizontal="center" vertical="center" wrapText="1"/>
    </xf>
    <xf numFmtId="0" fontId="12" fillId="0" borderId="80" xfId="7" applyBorder="1" applyAlignment="1">
      <alignment horizontal="left" vertical="top" wrapText="1"/>
    </xf>
    <xf numFmtId="0" fontId="12" fillId="0" borderId="7" xfId="7" applyBorder="1" applyAlignment="1">
      <alignment horizontal="left" vertical="top" wrapText="1"/>
    </xf>
    <xf numFmtId="0" fontId="5" fillId="0" borderId="12" xfId="0" applyFont="1" applyBorder="1" applyAlignment="1">
      <alignment horizontal="left" vertical="top" wrapText="1"/>
    </xf>
    <xf numFmtId="0" fontId="5" fillId="0" borderId="90" xfId="0" applyFont="1" applyBorder="1" applyAlignment="1">
      <alignment horizontal="left" vertical="top" wrapText="1"/>
    </xf>
    <xf numFmtId="0" fontId="5" fillId="0" borderId="94"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89" xfId="0" applyFont="1" applyBorder="1" applyAlignment="1">
      <alignment horizontal="left" vertical="center" wrapText="1"/>
    </xf>
    <xf numFmtId="0" fontId="5" fillId="0" borderId="6" xfId="0" applyFont="1" applyBorder="1" applyAlignment="1">
      <alignment horizontal="center" vertical="center" wrapText="1"/>
    </xf>
    <xf numFmtId="0" fontId="5" fillId="0" borderId="95" xfId="0" applyFont="1" applyBorder="1" applyAlignment="1">
      <alignment horizontal="center" vertical="center" wrapText="1"/>
    </xf>
    <xf numFmtId="0" fontId="5" fillId="5" borderId="12"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5" borderId="94"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92" xfId="0" applyFont="1" applyBorder="1" applyAlignment="1">
      <alignment horizontal="left" vertical="top" wrapText="1"/>
    </xf>
    <xf numFmtId="0" fontId="5" fillId="0" borderId="84" xfId="0" applyFont="1" applyBorder="1" applyAlignment="1">
      <alignment horizontal="left" vertical="top" wrapText="1"/>
    </xf>
    <xf numFmtId="0" fontId="5" fillId="0" borderId="12" xfId="0" applyFont="1" applyBorder="1" applyAlignment="1">
      <alignment horizontal="left" vertical="center" wrapText="1"/>
    </xf>
    <xf numFmtId="0" fontId="5" fillId="0" borderId="122" xfId="0" applyFont="1" applyBorder="1" applyAlignment="1">
      <alignment horizontal="left" vertical="top"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6" xfId="0" applyFont="1" applyBorder="1" applyAlignment="1">
      <alignment horizontal="left" vertical="top" wrapText="1"/>
    </xf>
    <xf numFmtId="0" fontId="5" fillId="0" borderId="95" xfId="0" applyFont="1" applyBorder="1" applyAlignment="1">
      <alignment horizontal="left" vertical="top" wrapText="1"/>
    </xf>
    <xf numFmtId="0" fontId="5" fillId="0" borderId="93" xfId="0" applyFont="1" applyBorder="1" applyAlignment="1">
      <alignment horizontal="left" vertical="top" wrapText="1"/>
    </xf>
    <xf numFmtId="0" fontId="5" fillId="0" borderId="81" xfId="0" applyFont="1" applyBorder="1" applyAlignment="1">
      <alignment horizontal="left" vertical="top" wrapText="1"/>
    </xf>
    <xf numFmtId="0" fontId="5" fillId="0" borderId="121" xfId="0" applyFont="1" applyBorder="1" applyAlignment="1">
      <alignment horizontal="left" vertical="top" wrapText="1"/>
    </xf>
    <xf numFmtId="0" fontId="5" fillId="0" borderId="88" xfId="0" applyFont="1" applyBorder="1" applyAlignment="1">
      <alignment horizontal="left" vertical="top" wrapText="1"/>
    </xf>
    <xf numFmtId="0" fontId="5" fillId="0" borderId="83" xfId="0" applyFont="1" applyBorder="1" applyAlignment="1">
      <alignment horizontal="left" vertical="center" wrapText="1"/>
    </xf>
    <xf numFmtId="0" fontId="0" fillId="0" borderId="80" xfId="0" applyBorder="1" applyAlignment="1">
      <alignment horizontal="left" vertical="center" wrapText="1"/>
    </xf>
    <xf numFmtId="0" fontId="5" fillId="0" borderId="80" xfId="0" applyFont="1" applyBorder="1" applyAlignment="1">
      <alignment horizontal="left" vertical="center" wrapText="1"/>
    </xf>
    <xf numFmtId="0" fontId="5" fillId="6" borderId="83" xfId="0" applyFont="1" applyFill="1" applyBorder="1" applyAlignment="1">
      <alignment horizontal="left" vertical="top" wrapText="1"/>
    </xf>
    <xf numFmtId="0" fontId="5" fillId="6" borderId="84" xfId="0" applyFont="1" applyFill="1" applyBorder="1" applyAlignment="1">
      <alignment horizontal="left" vertical="top" wrapText="1"/>
    </xf>
    <xf numFmtId="0" fontId="5" fillId="0" borderId="13" xfId="0" applyFont="1" applyBorder="1" applyAlignment="1">
      <alignment horizontal="left" vertical="center" wrapText="1"/>
    </xf>
    <xf numFmtId="0" fontId="18" fillId="0" borderId="83" xfId="0" applyFont="1" applyBorder="1" applyAlignment="1">
      <alignment horizontal="left" vertical="center" wrapText="1"/>
    </xf>
    <xf numFmtId="0" fontId="18" fillId="0" borderId="80" xfId="0" applyFont="1" applyBorder="1" applyAlignment="1">
      <alignment horizontal="left" vertical="center" wrapText="1"/>
    </xf>
    <xf numFmtId="0" fontId="18" fillId="0" borderId="83" xfId="0" applyFont="1" applyBorder="1" applyAlignment="1">
      <alignment horizontal="left" vertical="top" wrapText="1"/>
    </xf>
    <xf numFmtId="0" fontId="18" fillId="0" borderId="84" xfId="0" applyFont="1" applyBorder="1" applyAlignment="1">
      <alignment horizontal="left" vertical="top" wrapText="1"/>
    </xf>
    <xf numFmtId="0" fontId="5" fillId="0" borderId="29" xfId="0" applyFont="1" applyBorder="1" applyAlignment="1">
      <alignment horizontal="left" vertical="top" wrapText="1"/>
    </xf>
    <xf numFmtId="0" fontId="5" fillId="0" borderId="11" xfId="0" applyFont="1" applyBorder="1" applyAlignment="1">
      <alignment horizontal="left" vertical="center" wrapText="1"/>
    </xf>
    <xf numFmtId="0" fontId="12" fillId="0" borderId="80" xfId="7" applyBorder="1" applyAlignment="1">
      <alignment horizontal="left" vertical="center" wrapText="1"/>
    </xf>
    <xf numFmtId="0" fontId="12" fillId="0" borderId="81" xfId="7" applyBorder="1" applyAlignment="1">
      <alignment horizontal="left" vertical="center" wrapText="1"/>
    </xf>
    <xf numFmtId="0" fontId="0" fillId="0" borderId="83" xfId="0" applyBorder="1" applyAlignment="1">
      <alignment vertical="top"/>
    </xf>
    <xf numFmtId="0" fontId="0" fillId="0" borderId="84" xfId="0" applyBorder="1" applyAlignment="1">
      <alignment vertical="top"/>
    </xf>
    <xf numFmtId="0" fontId="12" fillId="0" borderId="81" xfId="7" applyBorder="1" applyAlignment="1">
      <alignment horizontal="left" vertical="top" wrapText="1"/>
    </xf>
    <xf numFmtId="0" fontId="0" fillId="0" borderId="0" xfId="0" applyAlignment="1">
      <alignment horizontal="left" vertical="center" wrapText="1"/>
    </xf>
  </cellXfs>
  <cellStyles count="8">
    <cellStyle name="Background" xfId="4" xr:uid="{00000000-0005-0000-0000-000000000000}"/>
    <cellStyle name="ハイパーリンク" xfId="7" builtinId="8"/>
    <cellStyle name="桁区切り" xfId="1" builtinId="6"/>
    <cellStyle name="桁区切り 2" xfId="5" xr:uid="{00000000-0005-0000-0000-000003000000}"/>
    <cellStyle name="標準" xfId="0" builtinId="0"/>
    <cellStyle name="標準 2" xfId="2" xr:uid="{00000000-0005-0000-0000-000005000000}"/>
    <cellStyle name="標準 3" xfId="3" xr:uid="{00000000-0005-0000-0000-000006000000}"/>
    <cellStyle name="標準 4" xfId="6" xr:uid="{00000000-0005-0000-0000-000007000000}"/>
  </cellStyles>
  <dxfs count="5">
    <dxf>
      <fill>
        <patternFill>
          <bgColor rgb="FFFFFFCC"/>
        </patternFill>
      </fill>
    </dxf>
    <dxf>
      <fill>
        <patternFill>
          <bgColor rgb="FFFFFFCC"/>
        </patternFill>
      </fill>
    </dxf>
    <dxf>
      <fill>
        <patternFill>
          <bgColor rgb="FFFFFFCC"/>
        </patternFill>
      </fill>
    </dxf>
    <dxf>
      <fill>
        <patternFill>
          <bgColor rgb="FFFFFFCC"/>
        </patternFill>
      </fill>
    </dxf>
    <dxf>
      <font>
        <b val="0"/>
        <i val="0"/>
        <color rgb="FFFF0000"/>
      </font>
    </dxf>
  </dxfs>
  <tableStyles count="0" defaultTableStyle="TableStyleMedium9" defaultPivotStyle="PivotStyleLight16"/>
  <colors>
    <mruColors>
      <color rgb="FF99FF99"/>
      <color rgb="FFFFFFCC"/>
      <color rgb="FFEFF7FF"/>
      <color rgb="FFCCFFFF"/>
      <color rgb="FFFFFF99"/>
      <color rgb="FFFFCCFF"/>
      <color rgb="FF0000FF"/>
      <color rgb="FFFFFF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3.xml.rels><?xml version="1.0" encoding="UTF-8" standalone="yes"?>
<Relationships xmlns="http://schemas.openxmlformats.org/package/2006/relationships"><Relationship Id="rId8" Type="http://schemas.openxmlformats.org/officeDocument/2006/relationships/hyperlink" Target="#&#35336;&#31639;&#12471;&#12540;&#12488;!V9"/><Relationship Id="rId3" Type="http://schemas.openxmlformats.org/officeDocument/2006/relationships/hyperlink" Target="#&#35336;&#31639;&#12471;&#12540;&#12488;!I9"/><Relationship Id="rId7" Type="http://schemas.openxmlformats.org/officeDocument/2006/relationships/hyperlink" Target="#&#35336;&#31639;&#12471;&#12540;&#12488;!V8"/><Relationship Id="rId2" Type="http://schemas.openxmlformats.org/officeDocument/2006/relationships/hyperlink" Target="#&#35336;&#31639;&#12471;&#12540;&#12488;!I8"/><Relationship Id="rId1" Type="http://schemas.openxmlformats.org/officeDocument/2006/relationships/hyperlink" Target="#&#35336;&#31639;&#12471;&#12540;&#12488;!I7"/><Relationship Id="rId6" Type="http://schemas.openxmlformats.org/officeDocument/2006/relationships/hyperlink" Target="#&#35336;&#31639;&#12471;&#12540;&#12488;!V7"/><Relationship Id="rId5" Type="http://schemas.openxmlformats.org/officeDocument/2006/relationships/hyperlink" Target="#&#35336;&#31639;&#12471;&#12540;&#12488;!I11"/><Relationship Id="rId10" Type="http://schemas.openxmlformats.org/officeDocument/2006/relationships/hyperlink" Target="#&#35336;&#31639;&#12471;&#12540;&#12488;!V11"/><Relationship Id="rId4" Type="http://schemas.openxmlformats.org/officeDocument/2006/relationships/hyperlink" Target="#&#35336;&#31639;&#12471;&#12540;&#12488;!I10"/><Relationship Id="rId9" Type="http://schemas.openxmlformats.org/officeDocument/2006/relationships/hyperlink" Target="#&#35336;&#31639;&#12471;&#12540;&#12488;!V10"/></Relationships>
</file>

<file path=xl/drawings/_rels/drawing4.xml.rels><?xml version="1.0" encoding="UTF-8" standalone="yes"?>
<Relationships xmlns="http://schemas.openxmlformats.org/package/2006/relationships"><Relationship Id="rId8" Type="http://schemas.openxmlformats.org/officeDocument/2006/relationships/hyperlink" Target="#&#35336;&#31639;&#12471;&#12540;&#12488;!M21"/><Relationship Id="rId13" Type="http://schemas.openxmlformats.org/officeDocument/2006/relationships/hyperlink" Target="#&#35336;&#31639;&#12471;&#12540;&#12488;!M28"/><Relationship Id="rId18" Type="http://schemas.openxmlformats.org/officeDocument/2006/relationships/hyperlink" Target="#&#35336;&#31639;&#12471;&#12540;&#12488;!T38"/><Relationship Id="rId3" Type="http://schemas.openxmlformats.org/officeDocument/2006/relationships/hyperlink" Target="#&#35336;&#31639;&#12471;&#12540;&#12488;!V22"/><Relationship Id="rId7" Type="http://schemas.openxmlformats.org/officeDocument/2006/relationships/hyperlink" Target="#&#35336;&#31639;&#12471;&#12540;&#12488;!M20"/><Relationship Id="rId12" Type="http://schemas.openxmlformats.org/officeDocument/2006/relationships/hyperlink" Target="#&#35336;&#31639;&#12471;&#12540;&#12488;!M25"/><Relationship Id="rId17" Type="http://schemas.openxmlformats.org/officeDocument/2006/relationships/hyperlink" Target="#&#35336;&#31639;&#12471;&#12540;&#12488;!T36"/><Relationship Id="rId2" Type="http://schemas.openxmlformats.org/officeDocument/2006/relationships/hyperlink" Target="#&#35336;&#31639;&#12471;&#12540;&#12488;!T18"/><Relationship Id="rId16" Type="http://schemas.openxmlformats.org/officeDocument/2006/relationships/hyperlink" Target="#&#35336;&#31639;&#12471;&#12540;&#12488;!T35"/><Relationship Id="rId20" Type="http://schemas.openxmlformats.org/officeDocument/2006/relationships/hyperlink" Target="#&#35336;&#31639;&#12471;&#12540;&#12488;!M26"/><Relationship Id="rId1" Type="http://schemas.openxmlformats.org/officeDocument/2006/relationships/hyperlink" Target="#&#35336;&#31639;&#12471;&#12540;&#12488;!M14"/><Relationship Id="rId6" Type="http://schemas.openxmlformats.org/officeDocument/2006/relationships/hyperlink" Target="#&#35336;&#31639;&#12471;&#12540;&#12488;!V28"/><Relationship Id="rId11" Type="http://schemas.openxmlformats.org/officeDocument/2006/relationships/hyperlink" Target="#&#35336;&#31639;&#12471;&#12540;&#12488;!M24"/><Relationship Id="rId5" Type="http://schemas.openxmlformats.org/officeDocument/2006/relationships/hyperlink" Target="#&#35336;&#31639;&#12471;&#12540;&#12488;!V26"/><Relationship Id="rId15" Type="http://schemas.openxmlformats.org/officeDocument/2006/relationships/hyperlink" Target="#&#35336;&#31639;&#12471;&#12540;&#12488;!M15"/><Relationship Id="rId10" Type="http://schemas.openxmlformats.org/officeDocument/2006/relationships/hyperlink" Target="#&#35336;&#31639;&#12471;&#12540;&#12488;!M23"/><Relationship Id="rId19" Type="http://schemas.openxmlformats.org/officeDocument/2006/relationships/hyperlink" Target="#&#35336;&#31639;&#12471;&#12540;&#12488;!T40"/><Relationship Id="rId4" Type="http://schemas.openxmlformats.org/officeDocument/2006/relationships/hyperlink" Target="#&#35336;&#31639;&#12471;&#12540;&#12488;!V24"/><Relationship Id="rId9" Type="http://schemas.openxmlformats.org/officeDocument/2006/relationships/hyperlink" Target="#&#35336;&#31639;&#12471;&#12540;&#12488;!M22"/><Relationship Id="rId14" Type="http://schemas.openxmlformats.org/officeDocument/2006/relationships/hyperlink" Target="#&#35336;&#31639;&#12471;&#12540;&#12488;!T31"/></Relationships>
</file>

<file path=xl/drawings/_rels/drawing5.xml.rels><?xml version="1.0" encoding="UTF-8" standalone="yes"?>
<Relationships xmlns="http://schemas.openxmlformats.org/package/2006/relationships"><Relationship Id="rId3" Type="http://schemas.openxmlformats.org/officeDocument/2006/relationships/hyperlink" Target="#&#38598;&#35336;&#12471;&#12540;&#12488;!F3"/><Relationship Id="rId2" Type="http://schemas.openxmlformats.org/officeDocument/2006/relationships/hyperlink" Target="#&#38598;&#35336;&#12471;&#12540;&#12488;!E3"/><Relationship Id="rId1" Type="http://schemas.openxmlformats.org/officeDocument/2006/relationships/hyperlink" Target="#&#38598;&#35336;&#12471;&#12540;&#12488;!D3"/><Relationship Id="rId6" Type="http://schemas.openxmlformats.org/officeDocument/2006/relationships/hyperlink" Target="#&#38598;&#35336;&#12471;&#12540;&#12488;!J3"/><Relationship Id="rId5" Type="http://schemas.openxmlformats.org/officeDocument/2006/relationships/hyperlink" Target="#&#38598;&#35336;&#12471;&#12540;&#12488;!I3"/><Relationship Id="rId4" Type="http://schemas.openxmlformats.org/officeDocument/2006/relationships/hyperlink" Target="#&#38598;&#35336;&#12471;&#12540;&#12488;!H3"/></Relationships>
</file>

<file path=xl/drawings/_rels/drawing6.xml.rels><?xml version="1.0" encoding="UTF-8" standalone="yes"?>
<Relationships xmlns="http://schemas.openxmlformats.org/package/2006/relationships"><Relationship Id="rId3" Type="http://schemas.openxmlformats.org/officeDocument/2006/relationships/hyperlink" Target="#&#35336;&#31639;&#12471;&#12540;&#12488;!I8"/><Relationship Id="rId2" Type="http://schemas.openxmlformats.org/officeDocument/2006/relationships/hyperlink" Target="#&#35336;&#31639;&#12471;&#12540;&#12488;!I7"/><Relationship Id="rId1" Type="http://schemas.openxmlformats.org/officeDocument/2006/relationships/image" Target="../media/image1.png"/><Relationship Id="rId6" Type="http://schemas.openxmlformats.org/officeDocument/2006/relationships/hyperlink" Target="#&#35336;&#31639;&#12471;&#12540;&#12488;!I11"/><Relationship Id="rId5" Type="http://schemas.openxmlformats.org/officeDocument/2006/relationships/hyperlink" Target="#&#35336;&#31639;&#12471;&#12540;&#12488;!V9"/><Relationship Id="rId4" Type="http://schemas.openxmlformats.org/officeDocument/2006/relationships/hyperlink" Target="#&#35336;&#31639;&#12471;&#12540;&#12488;!I9"/></Relationships>
</file>

<file path=xl/drawings/_rels/drawing7.xml.rels><?xml version="1.0" encoding="UTF-8" standalone="yes"?>
<Relationships xmlns="http://schemas.openxmlformats.org/package/2006/relationships"><Relationship Id="rId2" Type="http://schemas.openxmlformats.org/officeDocument/2006/relationships/hyperlink" Target="#&#35336;&#31639;&#12471;&#12540;&#12488;!M28"/><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hyperlink" Target="#&#35336;&#31639;&#12471;&#12540;&#12488;!V22"/><Relationship Id="rId2" Type="http://schemas.openxmlformats.org/officeDocument/2006/relationships/hyperlink" Target="#&#35336;&#31639;&#12471;&#12540;&#12488;!M25"/><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35336;&#31639;&#12471;&#12540;&#12488;!M26"/><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hyperlink" Target="#&#35336;&#31639;&#12471;&#12540;&#12488;!T18"/><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hyperlink" Target="#&#35336;&#31639;&#12471;&#12540;&#12488;!V28"/><Relationship Id="rId7" Type="http://schemas.openxmlformats.org/officeDocument/2006/relationships/hyperlink" Target="#&#35336;&#31639;&#12471;&#12540;&#12488;!M24"/><Relationship Id="rId2" Type="http://schemas.openxmlformats.org/officeDocument/2006/relationships/hyperlink" Target="#&#35336;&#31639;&#12471;&#12540;&#12488;!V24"/><Relationship Id="rId1" Type="http://schemas.openxmlformats.org/officeDocument/2006/relationships/image" Target="../media/image3.png"/><Relationship Id="rId6" Type="http://schemas.openxmlformats.org/officeDocument/2006/relationships/hyperlink" Target="#&#35336;&#31639;&#12471;&#12540;&#12488;!M21"/><Relationship Id="rId5" Type="http://schemas.openxmlformats.org/officeDocument/2006/relationships/hyperlink" Target="#&#35336;&#31639;&#12471;&#12540;&#12488;!M22"/><Relationship Id="rId4" Type="http://schemas.openxmlformats.org/officeDocument/2006/relationships/hyperlink" Target="#&#35336;&#31639;&#12471;&#12540;&#12488;!M23"/></Relationships>
</file>

<file path=xl/drawings/_rels/drawing12.xml.rels><?xml version="1.0" encoding="UTF-8" standalone="yes"?>
<Relationships xmlns="http://schemas.openxmlformats.org/package/2006/relationships"><Relationship Id="rId2" Type="http://schemas.openxmlformats.org/officeDocument/2006/relationships/hyperlink" Target="#&#35336;&#31639;&#12471;&#12540;&#12488;!T3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hyperlink" Target="#&#35336;&#31639;&#12471;&#12540;&#12488;!T14"/><Relationship Id="rId2" Type="http://schemas.openxmlformats.org/officeDocument/2006/relationships/hyperlink" Target="#&#35336;&#31639;&#12471;&#12540;&#12488;!M14"/><Relationship Id="rId1" Type="http://schemas.openxmlformats.org/officeDocument/2006/relationships/image" Target="../media/image5.png"/><Relationship Id="rId6" Type="http://schemas.openxmlformats.org/officeDocument/2006/relationships/hyperlink" Target="#&#35336;&#31639;&#12471;&#12540;&#12488;!T15"/><Relationship Id="rId5" Type="http://schemas.openxmlformats.org/officeDocument/2006/relationships/hyperlink" Target="#&#35336;&#31639;&#12471;&#12540;&#12488;!M15"/><Relationship Id="rId4" Type="http://schemas.openxmlformats.org/officeDocument/2006/relationships/hyperlink" Target="#&#35336;&#31639;&#12471;&#12540;&#12488;!M20"/></Relationships>
</file>

<file path=xl/drawings/drawing1.xml><?xml version="1.0" encoding="utf-8"?>
<xdr:wsDr xmlns:xdr="http://schemas.openxmlformats.org/drawingml/2006/spreadsheetDrawing" xmlns:a="http://schemas.openxmlformats.org/drawingml/2006/main">
  <xdr:twoCellAnchor>
    <xdr:from>
      <xdr:col>18</xdr:col>
      <xdr:colOff>203149</xdr:colOff>
      <xdr:row>8</xdr:row>
      <xdr:rowOff>49344</xdr:rowOff>
    </xdr:from>
    <xdr:to>
      <xdr:col>19</xdr:col>
      <xdr:colOff>64605</xdr:colOff>
      <xdr:row>9</xdr:row>
      <xdr:rowOff>251390</xdr:rowOff>
    </xdr:to>
    <xdr:sp macro="" textlink="">
      <xdr:nvSpPr>
        <xdr:cNvPr id="5" name="右中かっこ 4">
          <a:extLst>
            <a:ext uri="{FF2B5EF4-FFF2-40B4-BE49-F238E27FC236}">
              <a16:creationId xmlns:a16="http://schemas.microsoft.com/office/drawing/2014/main" id="{00000000-0008-0000-0000-000005000000}"/>
            </a:ext>
          </a:extLst>
        </xdr:cNvPr>
        <xdr:cNvSpPr/>
      </xdr:nvSpPr>
      <xdr:spPr bwMode="auto">
        <a:xfrm>
          <a:off x="4771180" y="2311532"/>
          <a:ext cx="107519" cy="531452"/>
        </a:xfrm>
        <a:prstGeom prst="rightBrace">
          <a:avLst/>
        </a:prstGeom>
        <a:no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19</xdr:col>
      <xdr:colOff>30162</xdr:colOff>
      <xdr:row>8</xdr:row>
      <xdr:rowOff>91914</xdr:rowOff>
    </xdr:from>
    <xdr:to>
      <xdr:col>20</xdr:col>
      <xdr:colOff>47625</xdr:colOff>
      <xdr:row>9</xdr:row>
      <xdr:rowOff>268288</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44256" y="2354102"/>
          <a:ext cx="263525" cy="505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600"/>
            <a:t>いずれか</a:t>
          </a:r>
        </a:p>
      </xdr:txBody>
    </xdr:sp>
    <xdr:clientData/>
  </xdr:twoCellAnchor>
  <xdr:twoCellAnchor>
    <xdr:from>
      <xdr:col>42</xdr:col>
      <xdr:colOff>119530</xdr:colOff>
      <xdr:row>20</xdr:row>
      <xdr:rowOff>156883</xdr:rowOff>
    </xdr:from>
    <xdr:to>
      <xdr:col>43</xdr:col>
      <xdr:colOff>0</xdr:colOff>
      <xdr:row>22</xdr:row>
      <xdr:rowOff>7470</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bwMode="auto">
        <a:xfrm>
          <a:off x="10727765" y="5483412"/>
          <a:ext cx="127000" cy="313764"/>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43</xdr:col>
      <xdr:colOff>89646</xdr:colOff>
      <xdr:row>20</xdr:row>
      <xdr:rowOff>164353</xdr:rowOff>
    </xdr:from>
    <xdr:to>
      <xdr:col>56</xdr:col>
      <xdr:colOff>149411</xdr:colOff>
      <xdr:row>22</xdr:row>
      <xdr:rowOff>127000</xdr:rowOff>
    </xdr:to>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10944411" y="5490882"/>
          <a:ext cx="3264647" cy="425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配偶者控除の検証（エラーメッセージ）の表示</a:t>
          </a:r>
        </a:p>
      </xdr:txBody>
    </xdr:sp>
    <xdr:clientData/>
  </xdr:twoCellAnchor>
  <xdr:twoCellAnchor>
    <xdr:from>
      <xdr:col>34</xdr:col>
      <xdr:colOff>134471</xdr:colOff>
      <xdr:row>18</xdr:row>
      <xdr:rowOff>112059</xdr:rowOff>
    </xdr:from>
    <xdr:to>
      <xdr:col>35</xdr:col>
      <xdr:colOff>14941</xdr:colOff>
      <xdr:row>19</xdr:row>
      <xdr:rowOff>194235</xdr:rowOff>
    </xdr:to>
    <xdr:sp macro="" textlink="">
      <xdr:nvSpPr>
        <xdr:cNvPr id="13" name="右中かっこ 12">
          <a:extLst>
            <a:ext uri="{FF2B5EF4-FFF2-40B4-BE49-F238E27FC236}">
              <a16:creationId xmlns:a16="http://schemas.microsoft.com/office/drawing/2014/main" id="{00000000-0008-0000-0000-00000D000000}"/>
            </a:ext>
          </a:extLst>
        </xdr:cNvPr>
        <xdr:cNvSpPr/>
      </xdr:nvSpPr>
      <xdr:spPr bwMode="auto">
        <a:xfrm>
          <a:off x="8621059" y="4975412"/>
          <a:ext cx="127000" cy="313764"/>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104588</xdr:colOff>
      <xdr:row>18</xdr:row>
      <xdr:rowOff>119529</xdr:rowOff>
    </xdr:from>
    <xdr:to>
      <xdr:col>44</xdr:col>
      <xdr:colOff>239059</xdr:colOff>
      <xdr:row>19</xdr:row>
      <xdr:rowOff>186765</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8837706" y="4982882"/>
          <a:ext cx="2502647" cy="298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所得金額調整控除</a:t>
          </a:r>
        </a:p>
      </xdr:txBody>
    </xdr:sp>
    <xdr:clientData/>
  </xdr:twoCellAnchor>
  <xdr:twoCellAnchor>
    <xdr:from>
      <xdr:col>30</xdr:col>
      <xdr:colOff>128121</xdr:colOff>
      <xdr:row>13</xdr:row>
      <xdr:rowOff>86659</xdr:rowOff>
    </xdr:from>
    <xdr:to>
      <xdr:col>31</xdr:col>
      <xdr:colOff>8591</xdr:colOff>
      <xdr:row>14</xdr:row>
      <xdr:rowOff>168835</xdr:rowOff>
    </xdr:to>
    <xdr:sp macro="" textlink="">
      <xdr:nvSpPr>
        <xdr:cNvPr id="15" name="右中かっこ 14">
          <a:extLst>
            <a:ext uri="{FF2B5EF4-FFF2-40B4-BE49-F238E27FC236}">
              <a16:creationId xmlns:a16="http://schemas.microsoft.com/office/drawing/2014/main" id="{00000000-0008-0000-0000-00000F000000}"/>
            </a:ext>
          </a:extLst>
        </xdr:cNvPr>
        <xdr:cNvSpPr/>
      </xdr:nvSpPr>
      <xdr:spPr bwMode="auto">
        <a:xfrm>
          <a:off x="7659221" y="3814109"/>
          <a:ext cx="128120" cy="317126"/>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31</xdr:col>
      <xdr:colOff>98238</xdr:colOff>
      <xdr:row>13</xdr:row>
      <xdr:rowOff>94129</xdr:rowOff>
    </xdr:from>
    <xdr:to>
      <xdr:col>40</xdr:col>
      <xdr:colOff>232709</xdr:colOff>
      <xdr:row>14</xdr:row>
      <xdr:rowOff>161365</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7876988" y="3821579"/>
          <a:ext cx="2503021" cy="3021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２０００万円超の入力制限</a:t>
          </a:r>
        </a:p>
      </xdr:txBody>
    </xdr:sp>
    <xdr:clientData/>
  </xdr:twoCellAnchor>
  <xdr:twoCellAnchor>
    <xdr:from>
      <xdr:col>35</xdr:col>
      <xdr:colOff>115421</xdr:colOff>
      <xdr:row>8</xdr:row>
      <xdr:rowOff>23158</xdr:rowOff>
    </xdr:from>
    <xdr:to>
      <xdr:col>35</xdr:col>
      <xdr:colOff>215900</xdr:colOff>
      <xdr:row>9</xdr:row>
      <xdr:rowOff>317499</xdr:rowOff>
    </xdr:to>
    <xdr:sp macro="" textlink="">
      <xdr:nvSpPr>
        <xdr:cNvPr id="17" name="右中かっこ 16">
          <a:extLst>
            <a:ext uri="{FF2B5EF4-FFF2-40B4-BE49-F238E27FC236}">
              <a16:creationId xmlns:a16="http://schemas.microsoft.com/office/drawing/2014/main" id="{00000000-0008-0000-0000-000011000000}"/>
            </a:ext>
          </a:extLst>
        </xdr:cNvPr>
        <xdr:cNvSpPr/>
      </xdr:nvSpPr>
      <xdr:spPr bwMode="auto">
        <a:xfrm>
          <a:off x="8910171" y="2290108"/>
          <a:ext cx="100479" cy="624541"/>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244289</xdr:colOff>
      <xdr:row>8</xdr:row>
      <xdr:rowOff>100478</xdr:rowOff>
    </xdr:from>
    <xdr:to>
      <xdr:col>41</xdr:col>
      <xdr:colOff>215901</xdr:colOff>
      <xdr:row>9</xdr:row>
      <xdr:rowOff>311149</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9039039" y="2367428"/>
          <a:ext cx="1597212" cy="5408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寡婦・ひとり親の</a:t>
          </a:r>
          <a:endParaRPr kumimoji="1" lang="en-US" altLang="ja-JP" sz="1000"/>
        </a:p>
        <a:p>
          <a:r>
            <a:rPr kumimoji="1" lang="ja-JP" altLang="en-US" sz="1000"/>
            <a:t>いずれかのみの入力制限</a:t>
          </a:r>
        </a:p>
      </xdr:txBody>
    </xdr:sp>
    <xdr:clientData/>
  </xdr:twoCellAnchor>
  <xdr:twoCellAnchor>
    <xdr:from>
      <xdr:col>32</xdr:col>
      <xdr:colOff>63501</xdr:colOff>
      <xdr:row>6</xdr:row>
      <xdr:rowOff>38100</xdr:rowOff>
    </xdr:from>
    <xdr:to>
      <xdr:col>32</xdr:col>
      <xdr:colOff>228601</xdr:colOff>
      <xdr:row>9</xdr:row>
      <xdr:rowOff>25400</xdr:rowOff>
    </xdr:to>
    <xdr:sp macro="" textlink="">
      <xdr:nvSpPr>
        <xdr:cNvPr id="19" name="右中かっこ 18">
          <a:extLst>
            <a:ext uri="{FF2B5EF4-FFF2-40B4-BE49-F238E27FC236}">
              <a16:creationId xmlns:a16="http://schemas.microsoft.com/office/drawing/2014/main" id="{00000000-0008-0000-0000-000013000000}"/>
            </a:ext>
          </a:extLst>
        </xdr:cNvPr>
        <xdr:cNvSpPr/>
      </xdr:nvSpPr>
      <xdr:spPr bwMode="auto">
        <a:xfrm>
          <a:off x="8115301" y="1644650"/>
          <a:ext cx="165100" cy="977900"/>
        </a:xfrm>
        <a:prstGeom prst="rightBrace">
          <a:avLst>
            <a:gd name="adj1" fmla="val 8333"/>
            <a:gd name="adj2" fmla="val 18493"/>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32</xdr:col>
      <xdr:colOff>206188</xdr:colOff>
      <xdr:row>6</xdr:row>
      <xdr:rowOff>11578</xdr:rowOff>
    </xdr:from>
    <xdr:to>
      <xdr:col>44</xdr:col>
      <xdr:colOff>95250</xdr:colOff>
      <xdr:row>7</xdr:row>
      <xdr:rowOff>222249</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8257988" y="1618128"/>
          <a:ext cx="3000562" cy="5408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控除対象扶養親族の数を超えないための、特定扶養・同居老親・同居老親以外の入力制限</a:t>
          </a:r>
        </a:p>
      </xdr:txBody>
    </xdr:sp>
    <xdr:clientData/>
  </xdr:twoCellAnchor>
  <xdr:twoCellAnchor>
    <xdr:from>
      <xdr:col>36</xdr:col>
      <xdr:colOff>120800</xdr:colOff>
      <xdr:row>26</xdr:row>
      <xdr:rowOff>187363</xdr:rowOff>
    </xdr:from>
    <xdr:to>
      <xdr:col>37</xdr:col>
      <xdr:colOff>0</xdr:colOff>
      <xdr:row>28</xdr:row>
      <xdr:rowOff>36680</xdr:rowOff>
    </xdr:to>
    <xdr:sp macro="" textlink="">
      <xdr:nvSpPr>
        <xdr:cNvPr id="21" name="右中かっこ 20">
          <a:extLst>
            <a:ext uri="{FF2B5EF4-FFF2-40B4-BE49-F238E27FC236}">
              <a16:creationId xmlns:a16="http://schemas.microsoft.com/office/drawing/2014/main" id="{00000000-0008-0000-0000-000015000000}"/>
            </a:ext>
          </a:extLst>
        </xdr:cNvPr>
        <xdr:cNvSpPr/>
      </xdr:nvSpPr>
      <xdr:spPr bwMode="auto">
        <a:xfrm>
          <a:off x="9043820" y="7083463"/>
          <a:ext cx="123040" cy="336997"/>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62678</xdr:colOff>
      <xdr:row>26</xdr:row>
      <xdr:rowOff>210969</xdr:rowOff>
    </xdr:from>
    <xdr:to>
      <xdr:col>40</xdr:col>
      <xdr:colOff>107949</xdr:colOff>
      <xdr:row>28</xdr:row>
      <xdr:rowOff>40715</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9229538" y="7107069"/>
          <a:ext cx="776791" cy="317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基礎控除</a:t>
          </a:r>
        </a:p>
      </xdr:txBody>
    </xdr:sp>
    <xdr:clientData/>
  </xdr:twoCellAnchor>
  <xdr:twoCellAnchor>
    <xdr:from>
      <xdr:col>47</xdr:col>
      <xdr:colOff>193190</xdr:colOff>
      <xdr:row>31</xdr:row>
      <xdr:rowOff>136563</xdr:rowOff>
    </xdr:from>
    <xdr:to>
      <xdr:col>48</xdr:col>
      <xdr:colOff>162560</xdr:colOff>
      <xdr:row>57</xdr:row>
      <xdr:rowOff>88900</xdr:rowOff>
    </xdr:to>
    <xdr:sp macro="" textlink="">
      <xdr:nvSpPr>
        <xdr:cNvPr id="23" name="右中かっこ 22">
          <a:extLst>
            <a:ext uri="{FF2B5EF4-FFF2-40B4-BE49-F238E27FC236}">
              <a16:creationId xmlns:a16="http://schemas.microsoft.com/office/drawing/2014/main" id="{00000000-0008-0000-0000-000017000000}"/>
            </a:ext>
          </a:extLst>
        </xdr:cNvPr>
        <xdr:cNvSpPr/>
      </xdr:nvSpPr>
      <xdr:spPr bwMode="auto">
        <a:xfrm>
          <a:off x="11585090" y="8099463"/>
          <a:ext cx="205590" cy="5111077"/>
        </a:xfrm>
        <a:prstGeom prst="rightBrac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48</xdr:col>
      <xdr:colOff>180789</xdr:colOff>
      <xdr:row>38</xdr:row>
      <xdr:rowOff>233828</xdr:rowOff>
    </xdr:from>
    <xdr:to>
      <xdr:col>51</xdr:col>
      <xdr:colOff>25400</xdr:colOff>
      <xdr:row>42</xdr:row>
      <xdr:rowOff>25399</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12334689" y="9720728"/>
          <a:ext cx="587561" cy="661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配偶者控除</a:t>
          </a:r>
        </a:p>
      </xdr:txBody>
    </xdr:sp>
    <xdr:clientData/>
  </xdr:twoCellAnchor>
  <xdr:twoCellAnchor>
    <xdr:from>
      <xdr:col>1</xdr:col>
      <xdr:colOff>44823</xdr:colOff>
      <xdr:row>6</xdr:row>
      <xdr:rowOff>306294</xdr:rowOff>
    </xdr:from>
    <xdr:to>
      <xdr:col>2</xdr:col>
      <xdr:colOff>254000</xdr:colOff>
      <xdr:row>7</xdr:row>
      <xdr:rowOff>149411</xdr:rowOff>
    </xdr:to>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403411" y="1905000"/>
          <a:ext cx="306295" cy="17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t>うち</a:t>
          </a:r>
        </a:p>
      </xdr:txBody>
    </xdr:sp>
    <xdr:clientData/>
  </xdr:twoCellAnchor>
  <xdr:twoCellAnchor>
    <xdr:from>
      <xdr:col>1</xdr:col>
      <xdr:colOff>44823</xdr:colOff>
      <xdr:row>7</xdr:row>
      <xdr:rowOff>298823</xdr:rowOff>
    </xdr:from>
    <xdr:to>
      <xdr:col>2</xdr:col>
      <xdr:colOff>254000</xdr:colOff>
      <xdr:row>8</xdr:row>
      <xdr:rowOff>141941</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403411" y="2226235"/>
          <a:ext cx="306295" cy="171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600"/>
            <a:t>うち</a:t>
          </a:r>
        </a:p>
      </xdr:txBody>
    </xdr:sp>
    <xdr:clientData/>
  </xdr:twoCellAnchor>
  <xdr:twoCellAnchor>
    <xdr:from>
      <xdr:col>1</xdr:col>
      <xdr:colOff>44823</xdr:colOff>
      <xdr:row>8</xdr:row>
      <xdr:rowOff>291354</xdr:rowOff>
    </xdr:from>
    <xdr:to>
      <xdr:col>2</xdr:col>
      <xdr:colOff>254000</xdr:colOff>
      <xdr:row>9</xdr:row>
      <xdr:rowOff>141942</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403411" y="2547472"/>
          <a:ext cx="306295" cy="179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t>うち</a:t>
          </a:r>
        </a:p>
      </xdr:txBody>
    </xdr:sp>
    <xdr:clientData/>
  </xdr:twoCellAnchor>
  <xdr:twoCellAnchor>
    <xdr:from>
      <xdr:col>65</xdr:col>
      <xdr:colOff>93381</xdr:colOff>
      <xdr:row>16</xdr:row>
      <xdr:rowOff>101598</xdr:rowOff>
    </xdr:from>
    <xdr:to>
      <xdr:col>77</xdr:col>
      <xdr:colOff>15028</xdr:colOff>
      <xdr:row>19</xdr:row>
      <xdr:rowOff>44174</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7172251" y="4574207"/>
          <a:ext cx="2903386" cy="671445"/>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従業員の方から提出を受けた「所得金額調整控除申告書」の内容を確認し、適用がある場合は</a:t>
          </a:r>
          <a:r>
            <a:rPr kumimoji="1" lang="en-US" altLang="ja-JP" sz="1100"/>
            <a:t>『</a:t>
          </a:r>
          <a:r>
            <a:rPr kumimoji="1" lang="ja-JP" altLang="en-US" sz="1100">
              <a:solidFill>
                <a:srgbClr val="FF0000"/>
              </a:solidFill>
            </a:rPr>
            <a:t>有</a:t>
          </a:r>
          <a:r>
            <a:rPr kumimoji="1" lang="en-US" altLang="ja-JP" sz="1100"/>
            <a:t>』</a:t>
          </a:r>
          <a:r>
            <a:rPr kumimoji="1" lang="ja-JP" altLang="en-US" sz="1100"/>
            <a:t>を選択してください。</a:t>
          </a:r>
        </a:p>
      </xdr:txBody>
    </xdr:sp>
    <xdr:clientData/>
  </xdr:twoCellAnchor>
  <xdr:twoCellAnchor>
    <xdr:from>
      <xdr:col>64</xdr:col>
      <xdr:colOff>94502</xdr:colOff>
      <xdr:row>17</xdr:row>
      <xdr:rowOff>31376</xdr:rowOff>
    </xdr:from>
    <xdr:to>
      <xdr:col>65</xdr:col>
      <xdr:colOff>56028</xdr:colOff>
      <xdr:row>17</xdr:row>
      <xdr:rowOff>223371</xdr:rowOff>
    </xdr:to>
    <xdr:sp macro="" textlink="">
      <xdr:nvSpPr>
        <xdr:cNvPr id="29" name="左矢印 28">
          <a:extLst>
            <a:ext uri="{FF2B5EF4-FFF2-40B4-BE49-F238E27FC236}">
              <a16:creationId xmlns:a16="http://schemas.microsoft.com/office/drawing/2014/main" id="{00000000-0008-0000-0000-00001D000000}"/>
            </a:ext>
          </a:extLst>
        </xdr:cNvPr>
        <xdr:cNvSpPr/>
      </xdr:nvSpPr>
      <xdr:spPr bwMode="auto">
        <a:xfrm>
          <a:off x="6885267" y="4693023"/>
          <a:ext cx="208055" cy="191995"/>
        </a:xfrm>
        <a:prstGeom prst="leftArrow">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65</xdr:col>
      <xdr:colOff>99197</xdr:colOff>
      <xdr:row>6</xdr:row>
      <xdr:rowOff>151037</xdr:rowOff>
    </xdr:from>
    <xdr:to>
      <xdr:col>77</xdr:col>
      <xdr:colOff>26073</xdr:colOff>
      <xdr:row>10</xdr:row>
      <xdr:rowOff>215900</xdr:rowOff>
    </xdr:to>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15840847" y="1757587"/>
          <a:ext cx="2822476" cy="1385663"/>
        </a:xfrm>
        <a:prstGeom prst="rect">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従業員の方から提出を受けた「扶養控除等申告書」を確認し、該当する人数を入力してください。</a:t>
          </a:r>
          <a:endParaRPr kumimoji="1" lang="en-US" altLang="ja-JP" sz="1100"/>
        </a:p>
        <a:p>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rgbClr val="FF0000"/>
              </a:solidFill>
            </a:rPr>
            <a:t>※</a:t>
          </a:r>
          <a:r>
            <a:rPr kumimoji="1" lang="ja-JP" altLang="en-US" sz="1100">
              <a:solidFill>
                <a:srgbClr val="FF0000"/>
              </a:solidFill>
            </a:rPr>
            <a:t>　「特定親族」の人数は入力しません</a:t>
          </a:r>
          <a:r>
            <a:rPr kumimoji="1" lang="ja-JP" altLang="en-US" sz="1100">
              <a:solidFill>
                <a:sysClr val="windowText" lastClr="000000"/>
              </a:solidFill>
            </a:rPr>
            <a:t>ので、ご注意ください（</a:t>
          </a:r>
          <a:r>
            <a:rPr kumimoji="1" lang="ja-JP" altLang="ja-JP" sz="1100">
              <a:solidFill>
                <a:sysClr val="windowText" lastClr="000000"/>
              </a:solidFill>
              <a:effectLst/>
              <a:latin typeface="+mn-lt"/>
              <a:ea typeface="+mn-ea"/>
              <a:cs typeface="+mn-cs"/>
            </a:rPr>
            <a:t>特定親族は、控除対象扶養親族に該当しません。</a:t>
          </a:r>
          <a:r>
            <a:rPr kumimoji="1" lang="ja-JP" altLang="en-US" sz="1100">
              <a:solidFill>
                <a:sysClr val="windowText" lastClr="000000"/>
              </a:solidFill>
            </a:rPr>
            <a:t>）。</a:t>
          </a:r>
          <a:endParaRPr kumimoji="1" lang="en-US" altLang="ja-JP" sz="1100">
            <a:solidFill>
              <a:sysClr val="windowText" lastClr="000000"/>
            </a:solidFill>
          </a:endParaRPr>
        </a:p>
      </xdr:txBody>
    </xdr:sp>
    <xdr:clientData/>
  </xdr:twoCellAnchor>
  <xdr:twoCellAnchor>
    <xdr:from>
      <xdr:col>65</xdr:col>
      <xdr:colOff>113215</xdr:colOff>
      <xdr:row>22</xdr:row>
      <xdr:rowOff>15916</xdr:rowOff>
    </xdr:from>
    <xdr:to>
      <xdr:col>77</xdr:col>
      <xdr:colOff>34862</xdr:colOff>
      <xdr:row>24</xdr:row>
      <xdr:rowOff>205279</xdr:rowOff>
    </xdr:to>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7150509" y="5872857"/>
          <a:ext cx="2880000" cy="667481"/>
        </a:xfrm>
        <a:prstGeom prst="rect">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従業員の方から提出を受けた「保険料控除申告書」等を確認し、控除額等を入力してください。</a:t>
          </a:r>
        </a:p>
      </xdr:txBody>
    </xdr:sp>
    <xdr:clientData/>
  </xdr:twoCellAnchor>
  <xdr:twoCellAnchor>
    <xdr:from>
      <xdr:col>64</xdr:col>
      <xdr:colOff>127000</xdr:colOff>
      <xdr:row>19</xdr:row>
      <xdr:rowOff>126999</xdr:rowOff>
    </xdr:from>
    <xdr:to>
      <xdr:col>65</xdr:col>
      <xdr:colOff>37353</xdr:colOff>
      <xdr:row>28</xdr:row>
      <xdr:rowOff>86529</xdr:rowOff>
    </xdr:to>
    <xdr:sp macro="" textlink="">
      <xdr:nvSpPr>
        <xdr:cNvPr id="3" name="右中かっこ 2">
          <a:extLst>
            <a:ext uri="{FF2B5EF4-FFF2-40B4-BE49-F238E27FC236}">
              <a16:creationId xmlns:a16="http://schemas.microsoft.com/office/drawing/2014/main" id="{00000000-0008-0000-0000-000003000000}"/>
            </a:ext>
          </a:extLst>
        </xdr:cNvPr>
        <xdr:cNvSpPr/>
      </xdr:nvSpPr>
      <xdr:spPr bwMode="auto">
        <a:xfrm>
          <a:off x="6917765" y="5266764"/>
          <a:ext cx="156882" cy="1872000"/>
        </a:xfrm>
        <a:prstGeom prst="rightBrace">
          <a:avLst/>
        </a:prstGeom>
        <a:noFill/>
        <a:ln w="19050" cap="flat" cmpd="sng" algn="ctr">
          <a:solidFill>
            <a:srgbClr val="0070C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65</xdr:col>
      <xdr:colOff>90802</xdr:colOff>
      <xdr:row>29</xdr:row>
      <xdr:rowOff>38329</xdr:rowOff>
    </xdr:from>
    <xdr:to>
      <xdr:col>77</xdr:col>
      <xdr:colOff>12449</xdr:colOff>
      <xdr:row>31</xdr:row>
      <xdr:rowOff>227692</xdr:rowOff>
    </xdr:to>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7128096" y="7329623"/>
          <a:ext cx="2880000" cy="667481"/>
        </a:xfrm>
        <a:prstGeom prst="rect">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従業員の方から提出を受けた「住宅借入金等特別控除申告書」を確認し、控除額を入力してください。</a:t>
          </a:r>
        </a:p>
      </xdr:txBody>
    </xdr:sp>
    <xdr:clientData/>
  </xdr:twoCellAnchor>
  <xdr:twoCellAnchor>
    <xdr:from>
      <xdr:col>64</xdr:col>
      <xdr:colOff>87032</xdr:colOff>
      <xdr:row>30</xdr:row>
      <xdr:rowOff>23907</xdr:rowOff>
    </xdr:from>
    <xdr:to>
      <xdr:col>65</xdr:col>
      <xdr:colOff>48558</xdr:colOff>
      <xdr:row>30</xdr:row>
      <xdr:rowOff>215902</xdr:rowOff>
    </xdr:to>
    <xdr:sp macro="" textlink="">
      <xdr:nvSpPr>
        <xdr:cNvPr id="36" name="左矢印 35">
          <a:extLst>
            <a:ext uri="{FF2B5EF4-FFF2-40B4-BE49-F238E27FC236}">
              <a16:creationId xmlns:a16="http://schemas.microsoft.com/office/drawing/2014/main" id="{00000000-0008-0000-0000-000024000000}"/>
            </a:ext>
          </a:extLst>
        </xdr:cNvPr>
        <xdr:cNvSpPr/>
      </xdr:nvSpPr>
      <xdr:spPr bwMode="auto">
        <a:xfrm>
          <a:off x="6877797" y="7554260"/>
          <a:ext cx="208055" cy="191995"/>
        </a:xfrm>
        <a:prstGeom prst="leftArrow">
          <a:avLst/>
        </a:prstGeom>
        <a:ln>
          <a:solidFill>
            <a:srgbClr val="0070C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64</xdr:col>
      <xdr:colOff>104587</xdr:colOff>
      <xdr:row>6</xdr:row>
      <xdr:rowOff>44824</xdr:rowOff>
    </xdr:from>
    <xdr:to>
      <xdr:col>65</xdr:col>
      <xdr:colOff>22411</xdr:colOff>
      <xdr:row>10</xdr:row>
      <xdr:rowOff>298824</xdr:rowOff>
    </xdr:to>
    <xdr:sp macro="" textlink="">
      <xdr:nvSpPr>
        <xdr:cNvPr id="37" name="右中かっこ 36">
          <a:extLst>
            <a:ext uri="{FF2B5EF4-FFF2-40B4-BE49-F238E27FC236}">
              <a16:creationId xmlns:a16="http://schemas.microsoft.com/office/drawing/2014/main" id="{00000000-0008-0000-0000-000025000000}"/>
            </a:ext>
          </a:extLst>
        </xdr:cNvPr>
        <xdr:cNvSpPr/>
      </xdr:nvSpPr>
      <xdr:spPr bwMode="auto">
        <a:xfrm>
          <a:off x="6895352" y="1643530"/>
          <a:ext cx="164353" cy="1568823"/>
        </a:xfrm>
        <a:prstGeom prst="rightBrace">
          <a:avLst/>
        </a:prstGeom>
        <a:noFill/>
        <a:ln w="19050" cap="flat" cmpd="sng" algn="ctr">
          <a:solidFill>
            <a:srgbClr val="0070C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370416</xdr:colOff>
      <xdr:row>0</xdr:row>
      <xdr:rowOff>0</xdr:rowOff>
    </xdr:from>
    <xdr:to>
      <xdr:col>8</xdr:col>
      <xdr:colOff>74083</xdr:colOff>
      <xdr:row>1</xdr:row>
      <xdr:rowOff>296333</xdr:rowOff>
    </xdr:to>
    <xdr:sp macro="" textlink="">
      <xdr:nvSpPr>
        <xdr:cNvPr id="2" name="テキスト ボックス 1">
          <a:extLst>
            <a:ext uri="{FF2B5EF4-FFF2-40B4-BE49-F238E27FC236}">
              <a16:creationId xmlns:a16="http://schemas.microsoft.com/office/drawing/2014/main" id="{6837297D-5126-45C3-B507-F0A600FDEC74}"/>
            </a:ext>
          </a:extLst>
        </xdr:cNvPr>
        <xdr:cNvSpPr txBox="1"/>
      </xdr:nvSpPr>
      <xdr:spPr>
        <a:xfrm>
          <a:off x="4773083" y="0"/>
          <a:ext cx="306917"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800"/>
            <a:t>メモ欄</a:t>
          </a:r>
        </a:p>
      </xdr:txBody>
    </xdr:sp>
    <xdr:clientData/>
  </xdr:twoCellAnchor>
  <xdr:twoCellAnchor>
    <xdr:from>
      <xdr:col>12</xdr:col>
      <xdr:colOff>0</xdr:colOff>
      <xdr:row>2</xdr:row>
      <xdr:rowOff>0</xdr:rowOff>
    </xdr:from>
    <xdr:to>
      <xdr:col>16</xdr:col>
      <xdr:colOff>317754</xdr:colOff>
      <xdr:row>8</xdr:row>
      <xdr:rowOff>162278</xdr:rowOff>
    </xdr:to>
    <xdr:sp macro="" textlink="">
      <xdr:nvSpPr>
        <xdr:cNvPr id="3" name="テキスト ボックス 2">
          <a:extLst>
            <a:ext uri="{FF2B5EF4-FFF2-40B4-BE49-F238E27FC236}">
              <a16:creationId xmlns:a16="http://schemas.microsoft.com/office/drawing/2014/main" id="{6462D81F-CF54-407C-8FE7-15FBF956B342}"/>
            </a:ext>
          </a:extLst>
        </xdr:cNvPr>
        <xdr:cNvSpPr txBox="1"/>
      </xdr:nvSpPr>
      <xdr:spPr>
        <a:xfrm>
          <a:off x="7669389" y="966611"/>
          <a:ext cx="2822476" cy="1220611"/>
        </a:xfrm>
        <a:prstGeom prst="rect">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このシートでは、各人の給与と徴収税額等の集計が行えます。</a:t>
          </a:r>
          <a:endParaRPr kumimoji="1" lang="en-US" altLang="ja-JP" sz="1100"/>
        </a:p>
        <a:p>
          <a:endParaRPr kumimoji="1" lang="en-US" altLang="ja-JP" sz="1100"/>
        </a:p>
        <a:p>
          <a:r>
            <a:rPr kumimoji="1" lang="ja-JP" altLang="en-US" sz="1100"/>
            <a:t>既に集計が終わっている場合は、このシートを使用する必要はありません。</a:t>
          </a:r>
          <a:endParaRPr kumimoji="1" lang="en-US" altLang="ja-JP" sz="1100"/>
        </a:p>
        <a:p>
          <a:r>
            <a:rPr kumimoji="1" lang="ja-JP" altLang="en-US" sz="1100"/>
            <a:t>直接計算シートの各欄に入力してください。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134474</xdr:colOff>
      <xdr:row>2</xdr:row>
      <xdr:rowOff>110565</xdr:rowOff>
    </xdr:from>
    <xdr:to>
      <xdr:col>7</xdr:col>
      <xdr:colOff>133886</xdr:colOff>
      <xdr:row>2</xdr:row>
      <xdr:rowOff>506565</xdr:rowOff>
    </xdr:to>
    <xdr:sp macro="" textlink="">
      <xdr:nvSpPr>
        <xdr:cNvPr id="2" name="額縁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bwMode="auto">
        <a:xfrm>
          <a:off x="10675474" y="637615"/>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7</xdr:row>
      <xdr:rowOff>375023</xdr:rowOff>
    </xdr:from>
    <xdr:to>
      <xdr:col>7</xdr:col>
      <xdr:colOff>133886</xdr:colOff>
      <xdr:row>7</xdr:row>
      <xdr:rowOff>771023</xdr:rowOff>
    </xdr:to>
    <xdr:sp macro="" textlink="">
      <xdr:nvSpPr>
        <xdr:cNvPr id="3" name="額縁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bwMode="auto">
        <a:xfrm>
          <a:off x="10675474" y="3556373"/>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9</xdr:row>
      <xdr:rowOff>216644</xdr:rowOff>
    </xdr:from>
    <xdr:to>
      <xdr:col>7</xdr:col>
      <xdr:colOff>133886</xdr:colOff>
      <xdr:row>9</xdr:row>
      <xdr:rowOff>612644</xdr:rowOff>
    </xdr:to>
    <xdr:sp macro="" textlink="">
      <xdr:nvSpPr>
        <xdr:cNvPr id="4" name="額縁 3">
          <a:hlinkClick xmlns:r="http://schemas.openxmlformats.org/officeDocument/2006/relationships" r:id="rId3"/>
          <a:extLst>
            <a:ext uri="{FF2B5EF4-FFF2-40B4-BE49-F238E27FC236}">
              <a16:creationId xmlns:a16="http://schemas.microsoft.com/office/drawing/2014/main" id="{00000000-0008-0000-0100-000004000000}"/>
            </a:ext>
          </a:extLst>
        </xdr:cNvPr>
        <xdr:cNvSpPr/>
      </xdr:nvSpPr>
      <xdr:spPr bwMode="auto">
        <a:xfrm>
          <a:off x="10675474" y="5112494"/>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13</xdr:row>
      <xdr:rowOff>664886</xdr:rowOff>
    </xdr:from>
    <xdr:to>
      <xdr:col>7</xdr:col>
      <xdr:colOff>133886</xdr:colOff>
      <xdr:row>13</xdr:row>
      <xdr:rowOff>1060886</xdr:rowOff>
    </xdr:to>
    <xdr:sp macro="" textlink="">
      <xdr:nvSpPr>
        <xdr:cNvPr id="5" name="額縁 4">
          <a:hlinkClick xmlns:r="http://schemas.openxmlformats.org/officeDocument/2006/relationships" r:id="rId4"/>
          <a:extLst>
            <a:ext uri="{FF2B5EF4-FFF2-40B4-BE49-F238E27FC236}">
              <a16:creationId xmlns:a16="http://schemas.microsoft.com/office/drawing/2014/main" id="{00000000-0008-0000-0100-000005000000}"/>
            </a:ext>
          </a:extLst>
        </xdr:cNvPr>
        <xdr:cNvSpPr/>
      </xdr:nvSpPr>
      <xdr:spPr bwMode="auto">
        <a:xfrm>
          <a:off x="10675474" y="8088036"/>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15</xdr:row>
      <xdr:rowOff>179298</xdr:rowOff>
    </xdr:from>
    <xdr:to>
      <xdr:col>7</xdr:col>
      <xdr:colOff>133886</xdr:colOff>
      <xdr:row>16</xdr:row>
      <xdr:rowOff>15004</xdr:rowOff>
    </xdr:to>
    <xdr:sp macro="" textlink="">
      <xdr:nvSpPr>
        <xdr:cNvPr id="6" name="額縁 5">
          <a:hlinkClick xmlns:r="http://schemas.openxmlformats.org/officeDocument/2006/relationships" r:id="rId5"/>
          <a:extLst>
            <a:ext uri="{FF2B5EF4-FFF2-40B4-BE49-F238E27FC236}">
              <a16:creationId xmlns:a16="http://schemas.microsoft.com/office/drawing/2014/main" id="{00000000-0008-0000-0100-000006000000}"/>
            </a:ext>
          </a:extLst>
        </xdr:cNvPr>
        <xdr:cNvSpPr/>
      </xdr:nvSpPr>
      <xdr:spPr bwMode="auto">
        <a:xfrm>
          <a:off x="10675474" y="9424898"/>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19</xdr:row>
      <xdr:rowOff>0</xdr:rowOff>
    </xdr:from>
    <xdr:to>
      <xdr:col>7</xdr:col>
      <xdr:colOff>133886</xdr:colOff>
      <xdr:row>19</xdr:row>
      <xdr:rowOff>396000</xdr:rowOff>
    </xdr:to>
    <xdr:sp macro="" textlink="">
      <xdr:nvSpPr>
        <xdr:cNvPr id="7" name="額縁 6">
          <a:hlinkClick xmlns:r="http://schemas.openxmlformats.org/officeDocument/2006/relationships" r:id="rId6"/>
          <a:extLst>
            <a:ext uri="{FF2B5EF4-FFF2-40B4-BE49-F238E27FC236}">
              <a16:creationId xmlns:a16="http://schemas.microsoft.com/office/drawing/2014/main" id="{00000000-0008-0000-0100-000007000000}"/>
            </a:ext>
          </a:extLst>
        </xdr:cNvPr>
        <xdr:cNvSpPr/>
      </xdr:nvSpPr>
      <xdr:spPr bwMode="auto">
        <a:xfrm>
          <a:off x="10675474" y="10979150"/>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23</xdr:row>
      <xdr:rowOff>381001</xdr:rowOff>
    </xdr:from>
    <xdr:to>
      <xdr:col>7</xdr:col>
      <xdr:colOff>133886</xdr:colOff>
      <xdr:row>25</xdr:row>
      <xdr:rowOff>22472</xdr:rowOff>
    </xdr:to>
    <xdr:sp macro="" textlink="">
      <xdr:nvSpPr>
        <xdr:cNvPr id="8" name="額縁 7">
          <a:hlinkClick xmlns:r="http://schemas.openxmlformats.org/officeDocument/2006/relationships" r:id="rId7"/>
          <a:extLst>
            <a:ext uri="{FF2B5EF4-FFF2-40B4-BE49-F238E27FC236}">
              <a16:creationId xmlns:a16="http://schemas.microsoft.com/office/drawing/2014/main" id="{00000000-0008-0000-0100-000008000000}"/>
            </a:ext>
          </a:extLst>
        </xdr:cNvPr>
        <xdr:cNvSpPr/>
      </xdr:nvSpPr>
      <xdr:spPr bwMode="auto">
        <a:xfrm>
          <a:off x="10675474" y="13125451"/>
          <a:ext cx="609012" cy="397121"/>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31</xdr:row>
      <xdr:rowOff>560298</xdr:rowOff>
    </xdr:from>
    <xdr:to>
      <xdr:col>7</xdr:col>
      <xdr:colOff>133886</xdr:colOff>
      <xdr:row>31</xdr:row>
      <xdr:rowOff>956298</xdr:rowOff>
    </xdr:to>
    <xdr:sp macro="" textlink="">
      <xdr:nvSpPr>
        <xdr:cNvPr id="9" name="額縁 8">
          <a:hlinkClick xmlns:r="http://schemas.openxmlformats.org/officeDocument/2006/relationships" r:id="rId8"/>
          <a:extLst>
            <a:ext uri="{FF2B5EF4-FFF2-40B4-BE49-F238E27FC236}">
              <a16:creationId xmlns:a16="http://schemas.microsoft.com/office/drawing/2014/main" id="{00000000-0008-0000-0100-000009000000}"/>
            </a:ext>
          </a:extLst>
        </xdr:cNvPr>
        <xdr:cNvSpPr/>
      </xdr:nvSpPr>
      <xdr:spPr bwMode="auto">
        <a:xfrm>
          <a:off x="10675474" y="15146248"/>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37</xdr:row>
      <xdr:rowOff>201707</xdr:rowOff>
    </xdr:from>
    <xdr:to>
      <xdr:col>7</xdr:col>
      <xdr:colOff>133886</xdr:colOff>
      <xdr:row>37</xdr:row>
      <xdr:rowOff>597707</xdr:rowOff>
    </xdr:to>
    <xdr:sp macro="" textlink="">
      <xdr:nvSpPr>
        <xdr:cNvPr id="10" name="額縁 9">
          <a:hlinkClick xmlns:r="http://schemas.openxmlformats.org/officeDocument/2006/relationships" r:id="rId9"/>
          <a:extLst>
            <a:ext uri="{FF2B5EF4-FFF2-40B4-BE49-F238E27FC236}">
              <a16:creationId xmlns:a16="http://schemas.microsoft.com/office/drawing/2014/main" id="{00000000-0008-0000-0100-00000A000000}"/>
            </a:ext>
          </a:extLst>
        </xdr:cNvPr>
        <xdr:cNvSpPr/>
      </xdr:nvSpPr>
      <xdr:spPr bwMode="auto">
        <a:xfrm>
          <a:off x="10675474" y="17340357"/>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6</xdr:col>
      <xdr:colOff>134474</xdr:colOff>
      <xdr:row>44</xdr:row>
      <xdr:rowOff>134473</xdr:rowOff>
    </xdr:from>
    <xdr:to>
      <xdr:col>7</xdr:col>
      <xdr:colOff>133886</xdr:colOff>
      <xdr:row>45</xdr:row>
      <xdr:rowOff>291414</xdr:rowOff>
    </xdr:to>
    <xdr:sp macro="" textlink="">
      <xdr:nvSpPr>
        <xdr:cNvPr id="11" name="額縁 10">
          <a:hlinkClick xmlns:r="http://schemas.openxmlformats.org/officeDocument/2006/relationships" r:id="rId10"/>
          <a:extLst>
            <a:ext uri="{FF2B5EF4-FFF2-40B4-BE49-F238E27FC236}">
              <a16:creationId xmlns:a16="http://schemas.microsoft.com/office/drawing/2014/main" id="{00000000-0008-0000-0100-00000B000000}"/>
            </a:ext>
          </a:extLst>
        </xdr:cNvPr>
        <xdr:cNvSpPr/>
      </xdr:nvSpPr>
      <xdr:spPr bwMode="auto">
        <a:xfrm>
          <a:off x="10675474" y="20029023"/>
          <a:ext cx="609012" cy="398241"/>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74710</xdr:colOff>
      <xdr:row>2</xdr:row>
      <xdr:rowOff>216647</xdr:rowOff>
    </xdr:from>
    <xdr:to>
      <xdr:col>5</xdr:col>
      <xdr:colOff>77110</xdr:colOff>
      <xdr:row>3</xdr:row>
      <xdr:rowOff>6035</xdr:rowOff>
    </xdr:to>
    <xdr:sp macro="" textlink="">
      <xdr:nvSpPr>
        <xdr:cNvPr id="2" name="額縁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bwMode="auto">
        <a:xfrm>
          <a:off x="8983760" y="743697"/>
          <a:ext cx="612000" cy="418038"/>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6</xdr:row>
      <xdr:rowOff>98986</xdr:rowOff>
    </xdr:from>
    <xdr:to>
      <xdr:col>5</xdr:col>
      <xdr:colOff>81593</xdr:colOff>
      <xdr:row>6</xdr:row>
      <xdr:rowOff>495733</xdr:rowOff>
    </xdr:to>
    <xdr:sp macro="" textlink="">
      <xdr:nvSpPr>
        <xdr:cNvPr id="3" name="額縁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bwMode="auto">
        <a:xfrm>
          <a:off x="8991231" y="2404036"/>
          <a:ext cx="609012" cy="396747"/>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8</xdr:row>
      <xdr:rowOff>767977</xdr:rowOff>
    </xdr:from>
    <xdr:to>
      <xdr:col>5</xdr:col>
      <xdr:colOff>81593</xdr:colOff>
      <xdr:row>8</xdr:row>
      <xdr:rowOff>1163977</xdr:rowOff>
    </xdr:to>
    <xdr:sp macro="" textlink="">
      <xdr:nvSpPr>
        <xdr:cNvPr id="4" name="額縁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bwMode="auto">
        <a:xfrm>
          <a:off x="8991231" y="3212727"/>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11</xdr:row>
      <xdr:rowOff>110567</xdr:rowOff>
    </xdr:from>
    <xdr:to>
      <xdr:col>5</xdr:col>
      <xdr:colOff>81593</xdr:colOff>
      <xdr:row>12</xdr:row>
      <xdr:rowOff>28450</xdr:rowOff>
    </xdr:to>
    <xdr:sp macro="" textlink="">
      <xdr:nvSpPr>
        <xdr:cNvPr id="5" name="額縁 4">
          <a:hlinkClick xmlns:r="http://schemas.openxmlformats.org/officeDocument/2006/relationships" r:id="rId4"/>
          <a:extLst>
            <a:ext uri="{FF2B5EF4-FFF2-40B4-BE49-F238E27FC236}">
              <a16:creationId xmlns:a16="http://schemas.microsoft.com/office/drawing/2014/main" id="{00000000-0008-0000-0200-000005000000}"/>
            </a:ext>
          </a:extLst>
        </xdr:cNvPr>
        <xdr:cNvSpPr/>
      </xdr:nvSpPr>
      <xdr:spPr bwMode="auto">
        <a:xfrm>
          <a:off x="8991231" y="4727017"/>
          <a:ext cx="609012" cy="394133"/>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13</xdr:row>
      <xdr:rowOff>74710</xdr:rowOff>
    </xdr:from>
    <xdr:to>
      <xdr:col>5</xdr:col>
      <xdr:colOff>81593</xdr:colOff>
      <xdr:row>14</xdr:row>
      <xdr:rowOff>37416</xdr:rowOff>
    </xdr:to>
    <xdr:sp macro="" textlink="">
      <xdr:nvSpPr>
        <xdr:cNvPr id="6" name="額縁 5">
          <a:hlinkClick xmlns:r="http://schemas.openxmlformats.org/officeDocument/2006/relationships" r:id="rId5"/>
          <a:extLst>
            <a:ext uri="{FF2B5EF4-FFF2-40B4-BE49-F238E27FC236}">
              <a16:creationId xmlns:a16="http://schemas.microsoft.com/office/drawing/2014/main" id="{00000000-0008-0000-0200-000006000000}"/>
            </a:ext>
          </a:extLst>
        </xdr:cNvPr>
        <xdr:cNvSpPr/>
      </xdr:nvSpPr>
      <xdr:spPr bwMode="auto">
        <a:xfrm>
          <a:off x="8991231" y="5453160"/>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15</xdr:row>
      <xdr:rowOff>156890</xdr:rowOff>
    </xdr:from>
    <xdr:to>
      <xdr:col>5</xdr:col>
      <xdr:colOff>81593</xdr:colOff>
      <xdr:row>16</xdr:row>
      <xdr:rowOff>119596</xdr:rowOff>
    </xdr:to>
    <xdr:sp macro="" textlink="">
      <xdr:nvSpPr>
        <xdr:cNvPr id="7" name="額縁 6">
          <a:hlinkClick xmlns:r="http://schemas.openxmlformats.org/officeDocument/2006/relationships" r:id="rId6"/>
          <a:extLst>
            <a:ext uri="{FF2B5EF4-FFF2-40B4-BE49-F238E27FC236}">
              <a16:creationId xmlns:a16="http://schemas.microsoft.com/office/drawing/2014/main" id="{00000000-0008-0000-0200-000007000000}"/>
            </a:ext>
          </a:extLst>
        </xdr:cNvPr>
        <xdr:cNvSpPr/>
      </xdr:nvSpPr>
      <xdr:spPr bwMode="auto">
        <a:xfrm>
          <a:off x="8991231" y="6138590"/>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17</xdr:row>
      <xdr:rowOff>141945</xdr:rowOff>
    </xdr:from>
    <xdr:to>
      <xdr:col>5</xdr:col>
      <xdr:colOff>81593</xdr:colOff>
      <xdr:row>18</xdr:row>
      <xdr:rowOff>104651</xdr:rowOff>
    </xdr:to>
    <xdr:sp macro="" textlink="">
      <xdr:nvSpPr>
        <xdr:cNvPr id="8" name="額縁 7">
          <a:hlinkClick xmlns:r="http://schemas.openxmlformats.org/officeDocument/2006/relationships" r:id="rId7"/>
          <a:extLst>
            <a:ext uri="{FF2B5EF4-FFF2-40B4-BE49-F238E27FC236}">
              <a16:creationId xmlns:a16="http://schemas.microsoft.com/office/drawing/2014/main" id="{00000000-0008-0000-0200-000008000000}"/>
            </a:ext>
          </a:extLst>
        </xdr:cNvPr>
        <xdr:cNvSpPr/>
      </xdr:nvSpPr>
      <xdr:spPr bwMode="auto">
        <a:xfrm>
          <a:off x="8991231" y="6847545"/>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19</xdr:row>
      <xdr:rowOff>97122</xdr:rowOff>
    </xdr:from>
    <xdr:to>
      <xdr:col>5</xdr:col>
      <xdr:colOff>81593</xdr:colOff>
      <xdr:row>20</xdr:row>
      <xdr:rowOff>59828</xdr:rowOff>
    </xdr:to>
    <xdr:sp macro="" textlink="">
      <xdr:nvSpPr>
        <xdr:cNvPr id="9" name="額縁 8">
          <a:hlinkClick xmlns:r="http://schemas.openxmlformats.org/officeDocument/2006/relationships" r:id="rId8"/>
          <a:extLst>
            <a:ext uri="{FF2B5EF4-FFF2-40B4-BE49-F238E27FC236}">
              <a16:creationId xmlns:a16="http://schemas.microsoft.com/office/drawing/2014/main" id="{00000000-0008-0000-0200-000009000000}"/>
            </a:ext>
          </a:extLst>
        </xdr:cNvPr>
        <xdr:cNvSpPr/>
      </xdr:nvSpPr>
      <xdr:spPr bwMode="auto">
        <a:xfrm>
          <a:off x="8991231" y="7456772"/>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21</xdr:row>
      <xdr:rowOff>119531</xdr:rowOff>
    </xdr:from>
    <xdr:to>
      <xdr:col>5</xdr:col>
      <xdr:colOff>81593</xdr:colOff>
      <xdr:row>21</xdr:row>
      <xdr:rowOff>515531</xdr:rowOff>
    </xdr:to>
    <xdr:sp macro="" textlink="">
      <xdr:nvSpPr>
        <xdr:cNvPr id="10" name="額縁 9">
          <a:hlinkClick xmlns:r="http://schemas.openxmlformats.org/officeDocument/2006/relationships" r:id="rId9"/>
          <a:extLst>
            <a:ext uri="{FF2B5EF4-FFF2-40B4-BE49-F238E27FC236}">
              <a16:creationId xmlns:a16="http://schemas.microsoft.com/office/drawing/2014/main" id="{00000000-0008-0000-0200-00000A000000}"/>
            </a:ext>
          </a:extLst>
        </xdr:cNvPr>
        <xdr:cNvSpPr/>
      </xdr:nvSpPr>
      <xdr:spPr bwMode="auto">
        <a:xfrm>
          <a:off x="8991231" y="8133231"/>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23</xdr:row>
      <xdr:rowOff>44828</xdr:rowOff>
    </xdr:from>
    <xdr:to>
      <xdr:col>5</xdr:col>
      <xdr:colOff>81593</xdr:colOff>
      <xdr:row>24</xdr:row>
      <xdr:rowOff>59828</xdr:rowOff>
    </xdr:to>
    <xdr:sp macro="" textlink="">
      <xdr:nvSpPr>
        <xdr:cNvPr id="11" name="額縁 10">
          <a:hlinkClick xmlns:r="http://schemas.openxmlformats.org/officeDocument/2006/relationships" r:id="rId10"/>
          <a:extLst>
            <a:ext uri="{FF2B5EF4-FFF2-40B4-BE49-F238E27FC236}">
              <a16:creationId xmlns:a16="http://schemas.microsoft.com/office/drawing/2014/main" id="{00000000-0008-0000-0200-00000B000000}"/>
            </a:ext>
          </a:extLst>
        </xdr:cNvPr>
        <xdr:cNvSpPr/>
      </xdr:nvSpPr>
      <xdr:spPr bwMode="auto">
        <a:xfrm>
          <a:off x="8991231" y="8839578"/>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25</xdr:row>
      <xdr:rowOff>89650</xdr:rowOff>
    </xdr:from>
    <xdr:to>
      <xdr:col>5</xdr:col>
      <xdr:colOff>81593</xdr:colOff>
      <xdr:row>26</xdr:row>
      <xdr:rowOff>67297</xdr:rowOff>
    </xdr:to>
    <xdr:sp macro="" textlink="">
      <xdr:nvSpPr>
        <xdr:cNvPr id="12" name="額縁 11">
          <a:hlinkClick xmlns:r="http://schemas.openxmlformats.org/officeDocument/2006/relationships" r:id="rId11"/>
          <a:extLst>
            <a:ext uri="{FF2B5EF4-FFF2-40B4-BE49-F238E27FC236}">
              <a16:creationId xmlns:a16="http://schemas.microsoft.com/office/drawing/2014/main" id="{00000000-0008-0000-0200-00000C000000}"/>
            </a:ext>
          </a:extLst>
        </xdr:cNvPr>
        <xdr:cNvSpPr/>
      </xdr:nvSpPr>
      <xdr:spPr bwMode="auto">
        <a:xfrm>
          <a:off x="8991231" y="9487650"/>
          <a:ext cx="609012" cy="396747"/>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27</xdr:row>
      <xdr:rowOff>828116</xdr:rowOff>
    </xdr:from>
    <xdr:to>
      <xdr:col>5</xdr:col>
      <xdr:colOff>81593</xdr:colOff>
      <xdr:row>27</xdr:row>
      <xdr:rowOff>1224116</xdr:rowOff>
    </xdr:to>
    <xdr:sp macro="" textlink="">
      <xdr:nvSpPr>
        <xdr:cNvPr id="13" name="額縁 12">
          <a:hlinkClick xmlns:r="http://schemas.openxmlformats.org/officeDocument/2006/relationships" r:id="rId12"/>
          <a:extLst>
            <a:ext uri="{FF2B5EF4-FFF2-40B4-BE49-F238E27FC236}">
              <a16:creationId xmlns:a16="http://schemas.microsoft.com/office/drawing/2014/main" id="{00000000-0008-0000-0200-00000D000000}"/>
            </a:ext>
          </a:extLst>
        </xdr:cNvPr>
        <xdr:cNvSpPr/>
      </xdr:nvSpPr>
      <xdr:spPr bwMode="auto">
        <a:xfrm>
          <a:off x="8991231" y="11496116"/>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32</xdr:row>
      <xdr:rowOff>134476</xdr:rowOff>
    </xdr:from>
    <xdr:to>
      <xdr:col>5</xdr:col>
      <xdr:colOff>81593</xdr:colOff>
      <xdr:row>33</xdr:row>
      <xdr:rowOff>97182</xdr:rowOff>
    </xdr:to>
    <xdr:sp macro="" textlink="">
      <xdr:nvSpPr>
        <xdr:cNvPr id="14" name="額縁 13">
          <a:hlinkClick xmlns:r="http://schemas.openxmlformats.org/officeDocument/2006/relationships" r:id="rId13"/>
          <a:extLst>
            <a:ext uri="{FF2B5EF4-FFF2-40B4-BE49-F238E27FC236}">
              <a16:creationId xmlns:a16="http://schemas.microsoft.com/office/drawing/2014/main" id="{00000000-0008-0000-0200-00000E000000}"/>
            </a:ext>
          </a:extLst>
        </xdr:cNvPr>
        <xdr:cNvSpPr/>
      </xdr:nvSpPr>
      <xdr:spPr bwMode="auto">
        <a:xfrm>
          <a:off x="8991231" y="12510626"/>
          <a:ext cx="609012" cy="39450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34</xdr:row>
      <xdr:rowOff>351119</xdr:rowOff>
    </xdr:from>
    <xdr:to>
      <xdr:col>5</xdr:col>
      <xdr:colOff>81593</xdr:colOff>
      <xdr:row>34</xdr:row>
      <xdr:rowOff>747119</xdr:rowOff>
    </xdr:to>
    <xdr:sp macro="" textlink="">
      <xdr:nvSpPr>
        <xdr:cNvPr id="15" name="額縁 14">
          <a:hlinkClick xmlns:r="http://schemas.openxmlformats.org/officeDocument/2006/relationships" r:id="rId14"/>
          <a:extLst>
            <a:ext uri="{FF2B5EF4-FFF2-40B4-BE49-F238E27FC236}">
              <a16:creationId xmlns:a16="http://schemas.microsoft.com/office/drawing/2014/main" id="{00000000-0008-0000-0200-00000F000000}"/>
            </a:ext>
          </a:extLst>
        </xdr:cNvPr>
        <xdr:cNvSpPr/>
      </xdr:nvSpPr>
      <xdr:spPr bwMode="auto">
        <a:xfrm>
          <a:off x="8991231" y="13381319"/>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74710</xdr:colOff>
      <xdr:row>4</xdr:row>
      <xdr:rowOff>222624</xdr:rowOff>
    </xdr:from>
    <xdr:to>
      <xdr:col>5</xdr:col>
      <xdr:colOff>74122</xdr:colOff>
      <xdr:row>5</xdr:row>
      <xdr:rowOff>6036</xdr:rowOff>
    </xdr:to>
    <xdr:sp macro="" textlink="">
      <xdr:nvSpPr>
        <xdr:cNvPr id="16" name="額縁 15">
          <a:hlinkClick xmlns:r="http://schemas.openxmlformats.org/officeDocument/2006/relationships" r:id="rId15"/>
          <a:extLst>
            <a:ext uri="{FF2B5EF4-FFF2-40B4-BE49-F238E27FC236}">
              <a16:creationId xmlns:a16="http://schemas.microsoft.com/office/drawing/2014/main" id="{00000000-0008-0000-0200-000010000000}"/>
            </a:ext>
          </a:extLst>
        </xdr:cNvPr>
        <xdr:cNvSpPr/>
      </xdr:nvSpPr>
      <xdr:spPr bwMode="auto">
        <a:xfrm>
          <a:off x="8979651" y="1634565"/>
          <a:ext cx="612000"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121403</xdr:colOff>
      <xdr:row>40</xdr:row>
      <xdr:rowOff>1249831</xdr:rowOff>
    </xdr:from>
    <xdr:to>
      <xdr:col>5</xdr:col>
      <xdr:colOff>120815</xdr:colOff>
      <xdr:row>40</xdr:row>
      <xdr:rowOff>1645831</xdr:rowOff>
    </xdr:to>
    <xdr:sp macro="" textlink="">
      <xdr:nvSpPr>
        <xdr:cNvPr id="17" name="額縁 16">
          <a:hlinkClick xmlns:r="http://schemas.openxmlformats.org/officeDocument/2006/relationships" r:id="rId3"/>
          <a:extLst>
            <a:ext uri="{FF2B5EF4-FFF2-40B4-BE49-F238E27FC236}">
              <a16:creationId xmlns:a16="http://schemas.microsoft.com/office/drawing/2014/main" id="{00000000-0008-0000-0200-000011000000}"/>
            </a:ext>
          </a:extLst>
        </xdr:cNvPr>
        <xdr:cNvSpPr/>
      </xdr:nvSpPr>
      <xdr:spPr bwMode="auto">
        <a:xfrm>
          <a:off x="9030453" y="19880731"/>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91706</xdr:colOff>
      <xdr:row>36</xdr:row>
      <xdr:rowOff>351119</xdr:rowOff>
    </xdr:from>
    <xdr:to>
      <xdr:col>5</xdr:col>
      <xdr:colOff>91118</xdr:colOff>
      <xdr:row>36</xdr:row>
      <xdr:rowOff>747119</xdr:rowOff>
    </xdr:to>
    <xdr:sp macro="" textlink="">
      <xdr:nvSpPr>
        <xdr:cNvPr id="18" name="額縁 17">
          <a:hlinkClick xmlns:r="http://schemas.openxmlformats.org/officeDocument/2006/relationships" r:id="rId16"/>
          <a:extLst>
            <a:ext uri="{FF2B5EF4-FFF2-40B4-BE49-F238E27FC236}">
              <a16:creationId xmlns:a16="http://schemas.microsoft.com/office/drawing/2014/main" id="{00000000-0008-0000-0200-000012000000}"/>
            </a:ext>
          </a:extLst>
        </xdr:cNvPr>
        <xdr:cNvSpPr/>
      </xdr:nvSpPr>
      <xdr:spPr bwMode="auto">
        <a:xfrm>
          <a:off x="9816731" y="16200719"/>
          <a:ext cx="66616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37</xdr:row>
      <xdr:rowOff>217769</xdr:rowOff>
    </xdr:from>
    <xdr:to>
      <xdr:col>5</xdr:col>
      <xdr:colOff>81593</xdr:colOff>
      <xdr:row>37</xdr:row>
      <xdr:rowOff>613769</xdr:rowOff>
    </xdr:to>
    <xdr:sp macro="" textlink="">
      <xdr:nvSpPr>
        <xdr:cNvPr id="19" name="額縁 18">
          <a:hlinkClick xmlns:r="http://schemas.openxmlformats.org/officeDocument/2006/relationships" r:id="rId17"/>
          <a:extLst>
            <a:ext uri="{FF2B5EF4-FFF2-40B4-BE49-F238E27FC236}">
              <a16:creationId xmlns:a16="http://schemas.microsoft.com/office/drawing/2014/main" id="{00000000-0008-0000-0200-000013000000}"/>
            </a:ext>
          </a:extLst>
        </xdr:cNvPr>
        <xdr:cNvSpPr/>
      </xdr:nvSpPr>
      <xdr:spPr bwMode="auto">
        <a:xfrm>
          <a:off x="8991231" y="16086419"/>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104593</xdr:colOff>
      <xdr:row>38</xdr:row>
      <xdr:rowOff>194237</xdr:rowOff>
    </xdr:from>
    <xdr:to>
      <xdr:col>5</xdr:col>
      <xdr:colOff>104005</xdr:colOff>
      <xdr:row>38</xdr:row>
      <xdr:rowOff>590237</xdr:rowOff>
    </xdr:to>
    <xdr:sp macro="" textlink="">
      <xdr:nvSpPr>
        <xdr:cNvPr id="20" name="額縁 19">
          <a:hlinkClick xmlns:r="http://schemas.openxmlformats.org/officeDocument/2006/relationships" r:id="rId18"/>
          <a:extLst>
            <a:ext uri="{FF2B5EF4-FFF2-40B4-BE49-F238E27FC236}">
              <a16:creationId xmlns:a16="http://schemas.microsoft.com/office/drawing/2014/main" id="{00000000-0008-0000-0200-000014000000}"/>
            </a:ext>
          </a:extLst>
        </xdr:cNvPr>
        <xdr:cNvSpPr/>
      </xdr:nvSpPr>
      <xdr:spPr bwMode="auto">
        <a:xfrm>
          <a:off x="9013643" y="16755037"/>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104593</xdr:colOff>
      <xdr:row>39</xdr:row>
      <xdr:rowOff>194237</xdr:rowOff>
    </xdr:from>
    <xdr:to>
      <xdr:col>5</xdr:col>
      <xdr:colOff>104005</xdr:colOff>
      <xdr:row>39</xdr:row>
      <xdr:rowOff>590237</xdr:rowOff>
    </xdr:to>
    <xdr:sp macro="" textlink="">
      <xdr:nvSpPr>
        <xdr:cNvPr id="21" name="額縁 20">
          <a:hlinkClick xmlns:r="http://schemas.openxmlformats.org/officeDocument/2006/relationships" r:id="rId19"/>
          <a:extLst>
            <a:ext uri="{FF2B5EF4-FFF2-40B4-BE49-F238E27FC236}">
              <a16:creationId xmlns:a16="http://schemas.microsoft.com/office/drawing/2014/main" id="{00000000-0008-0000-0200-000015000000}"/>
            </a:ext>
          </a:extLst>
        </xdr:cNvPr>
        <xdr:cNvSpPr/>
      </xdr:nvSpPr>
      <xdr:spPr bwMode="auto">
        <a:xfrm>
          <a:off x="9013643" y="17529737"/>
          <a:ext cx="60901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82181</xdr:colOff>
      <xdr:row>30</xdr:row>
      <xdr:rowOff>134476</xdr:rowOff>
    </xdr:from>
    <xdr:to>
      <xdr:col>5</xdr:col>
      <xdr:colOff>81593</xdr:colOff>
      <xdr:row>31</xdr:row>
      <xdr:rowOff>97182</xdr:rowOff>
    </xdr:to>
    <xdr:sp macro="" textlink="">
      <xdr:nvSpPr>
        <xdr:cNvPr id="24" name="額縁 13">
          <a:hlinkClick xmlns:r="http://schemas.openxmlformats.org/officeDocument/2006/relationships" r:id="rId20"/>
          <a:extLst>
            <a:ext uri="{FF2B5EF4-FFF2-40B4-BE49-F238E27FC236}">
              <a16:creationId xmlns:a16="http://schemas.microsoft.com/office/drawing/2014/main" id="{58617D4F-15F6-4739-8390-37E25AF8225F}"/>
            </a:ext>
          </a:extLst>
        </xdr:cNvPr>
        <xdr:cNvSpPr/>
      </xdr:nvSpPr>
      <xdr:spPr bwMode="auto">
        <a:xfrm>
          <a:off x="8837561" y="13583776"/>
          <a:ext cx="601392" cy="389426"/>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76200</xdr:colOff>
      <xdr:row>2</xdr:row>
      <xdr:rowOff>57150</xdr:rowOff>
    </xdr:from>
    <xdr:to>
      <xdr:col>5</xdr:col>
      <xdr:colOff>78600</xdr:colOff>
      <xdr:row>3</xdr:row>
      <xdr:rowOff>46563</xdr:rowOff>
    </xdr:to>
    <xdr:sp macro="" textlink="">
      <xdr:nvSpPr>
        <xdr:cNvPr id="3" name="額縁 1">
          <a:hlinkClick xmlns:r="http://schemas.openxmlformats.org/officeDocument/2006/relationships" r:id="rId1"/>
          <a:extLst>
            <a:ext uri="{FF2B5EF4-FFF2-40B4-BE49-F238E27FC236}">
              <a16:creationId xmlns:a16="http://schemas.microsoft.com/office/drawing/2014/main" id="{5132324D-A7B0-4B4F-B9DC-B8BBCB9B65E2}"/>
            </a:ext>
          </a:extLst>
        </xdr:cNvPr>
        <xdr:cNvSpPr/>
      </xdr:nvSpPr>
      <xdr:spPr bwMode="auto">
        <a:xfrm>
          <a:off x="9801225" y="581025"/>
          <a:ext cx="669150" cy="418038"/>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76200</xdr:colOff>
      <xdr:row>4</xdr:row>
      <xdr:rowOff>123825</xdr:rowOff>
    </xdr:from>
    <xdr:to>
      <xdr:col>5</xdr:col>
      <xdr:colOff>75612</xdr:colOff>
      <xdr:row>5</xdr:row>
      <xdr:rowOff>91200</xdr:rowOff>
    </xdr:to>
    <xdr:sp macro="" textlink="">
      <xdr:nvSpPr>
        <xdr:cNvPr id="4" name="額縁 16">
          <a:hlinkClick xmlns:r="http://schemas.openxmlformats.org/officeDocument/2006/relationships" r:id="rId2"/>
          <a:extLst>
            <a:ext uri="{FF2B5EF4-FFF2-40B4-BE49-F238E27FC236}">
              <a16:creationId xmlns:a16="http://schemas.microsoft.com/office/drawing/2014/main" id="{3DA02F88-C16B-44E8-9D7C-CBCE16C9DB38}"/>
            </a:ext>
          </a:extLst>
        </xdr:cNvPr>
        <xdr:cNvSpPr/>
      </xdr:nvSpPr>
      <xdr:spPr bwMode="auto">
        <a:xfrm>
          <a:off x="9801225" y="1295400"/>
          <a:ext cx="66616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76200</xdr:colOff>
      <xdr:row>6</xdr:row>
      <xdr:rowOff>123825</xdr:rowOff>
    </xdr:from>
    <xdr:to>
      <xdr:col>5</xdr:col>
      <xdr:colOff>75612</xdr:colOff>
      <xdr:row>7</xdr:row>
      <xdr:rowOff>91200</xdr:rowOff>
    </xdr:to>
    <xdr:sp macro="" textlink="">
      <xdr:nvSpPr>
        <xdr:cNvPr id="5" name="額縁 16">
          <a:hlinkClick xmlns:r="http://schemas.openxmlformats.org/officeDocument/2006/relationships" r:id="rId3"/>
          <a:extLst>
            <a:ext uri="{FF2B5EF4-FFF2-40B4-BE49-F238E27FC236}">
              <a16:creationId xmlns:a16="http://schemas.microsoft.com/office/drawing/2014/main" id="{7FE5CA0C-1D9D-404E-8616-74D8D6CC6D06}"/>
            </a:ext>
          </a:extLst>
        </xdr:cNvPr>
        <xdr:cNvSpPr/>
      </xdr:nvSpPr>
      <xdr:spPr bwMode="auto">
        <a:xfrm>
          <a:off x="9801225" y="1943100"/>
          <a:ext cx="66616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85725</xdr:colOff>
      <xdr:row>8</xdr:row>
      <xdr:rowOff>123825</xdr:rowOff>
    </xdr:from>
    <xdr:to>
      <xdr:col>5</xdr:col>
      <xdr:colOff>85137</xdr:colOff>
      <xdr:row>9</xdr:row>
      <xdr:rowOff>91200</xdr:rowOff>
    </xdr:to>
    <xdr:sp macro="" textlink="">
      <xdr:nvSpPr>
        <xdr:cNvPr id="7" name="額縁 16">
          <a:hlinkClick xmlns:r="http://schemas.openxmlformats.org/officeDocument/2006/relationships" r:id="rId4"/>
          <a:extLst>
            <a:ext uri="{FF2B5EF4-FFF2-40B4-BE49-F238E27FC236}">
              <a16:creationId xmlns:a16="http://schemas.microsoft.com/office/drawing/2014/main" id="{0581291F-5CC5-4BE7-8703-270F89E219A9}"/>
            </a:ext>
          </a:extLst>
        </xdr:cNvPr>
        <xdr:cNvSpPr/>
      </xdr:nvSpPr>
      <xdr:spPr bwMode="auto">
        <a:xfrm>
          <a:off x="9810750" y="2590800"/>
          <a:ext cx="66616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85725</xdr:colOff>
      <xdr:row>10</xdr:row>
      <xdr:rowOff>142875</xdr:rowOff>
    </xdr:from>
    <xdr:to>
      <xdr:col>5</xdr:col>
      <xdr:colOff>85137</xdr:colOff>
      <xdr:row>11</xdr:row>
      <xdr:rowOff>110250</xdr:rowOff>
    </xdr:to>
    <xdr:sp macro="" textlink="">
      <xdr:nvSpPr>
        <xdr:cNvPr id="8" name="額縁 16">
          <a:hlinkClick xmlns:r="http://schemas.openxmlformats.org/officeDocument/2006/relationships" r:id="rId5"/>
          <a:extLst>
            <a:ext uri="{FF2B5EF4-FFF2-40B4-BE49-F238E27FC236}">
              <a16:creationId xmlns:a16="http://schemas.microsoft.com/office/drawing/2014/main" id="{EC9B03F5-0E97-4654-BC3B-FED8A822D44D}"/>
            </a:ext>
          </a:extLst>
        </xdr:cNvPr>
        <xdr:cNvSpPr/>
      </xdr:nvSpPr>
      <xdr:spPr bwMode="auto">
        <a:xfrm>
          <a:off x="9810750" y="3257550"/>
          <a:ext cx="666162" cy="396000"/>
        </a:xfrm>
        <a:prstGeom prst="bevel">
          <a:avLst>
            <a:gd name="adj" fmla="val 8604"/>
          </a:avLst>
        </a:prstGeom>
        <a:solidFill>
          <a:schemeClr val="bg1">
            <a:lumMod val="95000"/>
          </a:scheme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900" b="1"/>
            <a:t>入力に</a:t>
          </a:r>
          <a:endParaRPr kumimoji="1" lang="en-US" altLang="ja-JP" sz="900" b="1"/>
        </a:p>
        <a:p>
          <a:pPr algn="ctr"/>
          <a:r>
            <a:rPr kumimoji="1" lang="ja-JP" altLang="en-US" sz="900" b="1"/>
            <a:t>戻　 る</a:t>
          </a:r>
        </a:p>
      </xdr:txBody>
    </xdr:sp>
    <xdr:clientData/>
  </xdr:twoCellAnchor>
  <xdr:twoCellAnchor>
    <xdr:from>
      <xdr:col>4</xdr:col>
      <xdr:colOff>85725</xdr:colOff>
      <xdr:row>12</xdr:row>
      <xdr:rowOff>104775</xdr:rowOff>
    </xdr:from>
    <xdr:to>
      <xdr:col>5</xdr:col>
      <xdr:colOff>85137</xdr:colOff>
      <xdr:row>13</xdr:row>
      <xdr:rowOff>72150</xdr:rowOff>
    </xdr:to>
    <xdr:sp macro="" textlink="">
      <xdr:nvSpPr>
        <xdr:cNvPr id="9" name="額縁 16">
          <a:hlinkClick xmlns:r="http://schemas.openxmlformats.org/officeDocument/2006/relationships" r:id="rId6"/>
          <a:extLst>
            <a:ext uri="{FF2B5EF4-FFF2-40B4-BE49-F238E27FC236}">
              <a16:creationId xmlns:a16="http://schemas.microsoft.com/office/drawing/2014/main" id="{F2C735DA-6926-4F53-BA21-3CF2D20A7558}"/>
            </a:ext>
          </a:extLst>
        </xdr:cNvPr>
        <xdr:cNvSpPr/>
      </xdr:nvSpPr>
      <xdr:spPr bwMode="auto">
        <a:xfrm>
          <a:off x="9810750" y="3867150"/>
          <a:ext cx="666162" cy="396000"/>
        </a:xfrm>
        <a:prstGeom prst="bevel">
          <a:avLst>
            <a:gd name="adj" fmla="val 8604"/>
          </a:avLst>
        </a:prstGeom>
        <a:solidFill>
          <a:sysClr val="window" lastClr="FFFFFF">
            <a:lumMod val="95000"/>
          </a:sysClr>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rPr>
            <a:t>入力に</a:t>
          </a:r>
          <a:endParaRPr kumimoji="1" lang="en-US" altLang="ja-JP" sz="900" b="1" i="0" u="none" strike="noStrike" kern="0" cap="none" spc="0" normalizeH="0" baseline="0" noProof="0">
            <a:ln>
              <a:noFill/>
            </a:ln>
            <a:solidFill>
              <a:sysClr val="windowText" lastClr="000000"/>
            </a:solidFill>
            <a:effectLst/>
            <a:uLnTx/>
            <a:uFillTx/>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rPr>
            <a:t>戻　 る</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88900</xdr:rowOff>
    </xdr:from>
    <xdr:to>
      <xdr:col>16</xdr:col>
      <xdr:colOff>241910</xdr:colOff>
      <xdr:row>43</xdr:row>
      <xdr:rowOff>25400</xdr:rowOff>
    </xdr:to>
    <xdr:pic>
      <xdr:nvPicPr>
        <xdr:cNvPr id="9" name="図 8">
          <a:extLst>
            <a:ext uri="{FF2B5EF4-FFF2-40B4-BE49-F238E27FC236}">
              <a16:creationId xmlns:a16="http://schemas.microsoft.com/office/drawing/2014/main" id="{4D8FA94F-8939-4F6E-A7BE-05742090FA4B}"/>
            </a:ext>
          </a:extLst>
        </xdr:cNvPr>
        <xdr:cNvPicPr>
          <a:picLocks noChangeAspect="1"/>
        </xdr:cNvPicPr>
      </xdr:nvPicPr>
      <xdr:blipFill>
        <a:blip xmlns:r="http://schemas.openxmlformats.org/officeDocument/2006/relationships" r:embed="rId1"/>
        <a:stretch>
          <a:fillRect/>
        </a:stretch>
      </xdr:blipFill>
      <xdr:spPr>
        <a:xfrm>
          <a:off x="0" y="88900"/>
          <a:ext cx="9995510" cy="7035800"/>
        </a:xfrm>
        <a:prstGeom prst="rect">
          <a:avLst/>
        </a:prstGeom>
      </xdr:spPr>
    </xdr:pic>
    <xdr:clientData/>
  </xdr:twoCellAnchor>
  <xdr:twoCellAnchor>
    <xdr:from>
      <xdr:col>0</xdr:col>
      <xdr:colOff>498475</xdr:colOff>
      <xdr:row>14</xdr:row>
      <xdr:rowOff>110993</xdr:rowOff>
    </xdr:from>
    <xdr:to>
      <xdr:col>3</xdr:col>
      <xdr:colOff>561975</xdr:colOff>
      <xdr:row>26</xdr:row>
      <xdr:rowOff>25400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bwMode="auto">
        <a:xfrm>
          <a:off x="498475" y="2422393"/>
          <a:ext cx="1892300" cy="1895607"/>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565150</xdr:colOff>
      <xdr:row>16</xdr:row>
      <xdr:rowOff>43710</xdr:rowOff>
    </xdr:from>
    <xdr:to>
      <xdr:col>8</xdr:col>
      <xdr:colOff>26988</xdr:colOff>
      <xdr:row>17</xdr:row>
      <xdr:rowOff>76200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bwMode="auto">
        <a:xfrm>
          <a:off x="4222750" y="2685310"/>
          <a:ext cx="681038" cy="197590"/>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611091</xdr:colOff>
      <xdr:row>11</xdr:row>
      <xdr:rowOff>28762</xdr:rowOff>
    </xdr:from>
    <xdr:to>
      <xdr:col>6</xdr:col>
      <xdr:colOff>237937</xdr:colOff>
      <xdr:row>13</xdr:row>
      <xdr:rowOff>139700</xdr:rowOff>
    </xdr:to>
    <xdr:sp macro="" textlink="">
      <xdr:nvSpPr>
        <xdr:cNvPr id="14" name="線吹き出し 2 (枠付き) 13">
          <a:extLst>
            <a:ext uri="{FF2B5EF4-FFF2-40B4-BE49-F238E27FC236}">
              <a16:creationId xmlns:a16="http://schemas.microsoft.com/office/drawing/2014/main" id="{00000000-0008-0000-0300-00000E000000}"/>
            </a:ext>
          </a:extLst>
        </xdr:cNvPr>
        <xdr:cNvSpPr/>
      </xdr:nvSpPr>
      <xdr:spPr bwMode="auto">
        <a:xfrm>
          <a:off x="1836267" y="1836644"/>
          <a:ext cx="2077199" cy="439644"/>
        </a:xfrm>
        <a:prstGeom prst="borderCallout2">
          <a:avLst>
            <a:gd name="adj1" fmla="val 31081"/>
            <a:gd name="adj2" fmla="val -507"/>
            <a:gd name="adj3" fmla="val 39141"/>
            <a:gd name="adj4" fmla="val -16667"/>
            <a:gd name="adj5" fmla="val 126094"/>
            <a:gd name="adj6" fmla="val -41102"/>
          </a:avLst>
        </a:prstGeom>
        <a:solidFill>
          <a:srgbClr val="FFFFCC"/>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「控除対象扶養親族」の人数の合計を計算シート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欄に入力</a:t>
          </a:r>
        </a:p>
      </xdr:txBody>
    </xdr:sp>
    <xdr:clientData/>
  </xdr:twoCellAnchor>
  <xdr:twoCellAnchor>
    <xdr:from>
      <xdr:col>6</xdr:col>
      <xdr:colOff>558800</xdr:colOff>
      <xdr:row>14</xdr:row>
      <xdr:rowOff>119104</xdr:rowOff>
    </xdr:from>
    <xdr:to>
      <xdr:col>8</xdr:col>
      <xdr:colOff>26988</xdr:colOff>
      <xdr:row>16</xdr:row>
      <xdr:rowOff>19050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bwMode="auto">
        <a:xfrm>
          <a:off x="4216400" y="2430504"/>
          <a:ext cx="687388" cy="230146"/>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565150</xdr:colOff>
      <xdr:row>17</xdr:row>
      <xdr:rowOff>101600</xdr:rowOff>
    </xdr:from>
    <xdr:to>
      <xdr:col>8</xdr:col>
      <xdr:colOff>26988</xdr:colOff>
      <xdr:row>18</xdr:row>
      <xdr:rowOff>146050</xdr:rowOff>
    </xdr:to>
    <xdr:sp macro="" textlink="">
      <xdr:nvSpPr>
        <xdr:cNvPr id="22" name="正方形/長方形 21">
          <a:extLst>
            <a:ext uri="{FF2B5EF4-FFF2-40B4-BE49-F238E27FC236}">
              <a16:creationId xmlns:a16="http://schemas.microsoft.com/office/drawing/2014/main" id="{00000000-0008-0000-0300-000016000000}"/>
            </a:ext>
          </a:extLst>
        </xdr:cNvPr>
        <xdr:cNvSpPr/>
      </xdr:nvSpPr>
      <xdr:spPr bwMode="auto">
        <a:xfrm>
          <a:off x="4222750" y="2908300"/>
          <a:ext cx="681038" cy="209550"/>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562421</xdr:colOff>
      <xdr:row>22</xdr:row>
      <xdr:rowOff>3419</xdr:rowOff>
    </xdr:from>
    <xdr:to>
      <xdr:col>8</xdr:col>
      <xdr:colOff>38100</xdr:colOff>
      <xdr:row>23</xdr:row>
      <xdr:rowOff>38100</xdr:rowOff>
    </xdr:to>
    <xdr:sp macro="" textlink="">
      <xdr:nvSpPr>
        <xdr:cNvPr id="23" name="正方形/長方形 22">
          <a:extLst>
            <a:ext uri="{FF2B5EF4-FFF2-40B4-BE49-F238E27FC236}">
              <a16:creationId xmlns:a16="http://schemas.microsoft.com/office/drawing/2014/main" id="{00000000-0008-0000-0300-000017000000}"/>
            </a:ext>
          </a:extLst>
        </xdr:cNvPr>
        <xdr:cNvSpPr/>
      </xdr:nvSpPr>
      <xdr:spPr bwMode="auto">
        <a:xfrm>
          <a:off x="4220021" y="3635619"/>
          <a:ext cx="694879" cy="199781"/>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553414</xdr:colOff>
      <xdr:row>20</xdr:row>
      <xdr:rowOff>82497</xdr:rowOff>
    </xdr:from>
    <xdr:to>
      <xdr:col>8</xdr:col>
      <xdr:colOff>31749</xdr:colOff>
      <xdr:row>21</xdr:row>
      <xdr:rowOff>139700</xdr:rowOff>
    </xdr:to>
    <xdr:sp macro="" textlink="">
      <xdr:nvSpPr>
        <xdr:cNvPr id="24" name="正方形/長方形 23">
          <a:extLst>
            <a:ext uri="{FF2B5EF4-FFF2-40B4-BE49-F238E27FC236}">
              <a16:creationId xmlns:a16="http://schemas.microsoft.com/office/drawing/2014/main" id="{00000000-0008-0000-0300-000018000000}"/>
            </a:ext>
          </a:extLst>
        </xdr:cNvPr>
        <xdr:cNvSpPr/>
      </xdr:nvSpPr>
      <xdr:spPr bwMode="auto">
        <a:xfrm>
          <a:off x="4211014" y="3384497"/>
          <a:ext cx="697535" cy="222303"/>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556626</xdr:colOff>
      <xdr:row>24</xdr:row>
      <xdr:rowOff>145139</xdr:rowOff>
    </xdr:from>
    <xdr:to>
      <xdr:col>8</xdr:col>
      <xdr:colOff>38100</xdr:colOff>
      <xdr:row>26</xdr:row>
      <xdr:rowOff>19050</xdr:rowOff>
    </xdr:to>
    <xdr:sp macro="" textlink="">
      <xdr:nvSpPr>
        <xdr:cNvPr id="25" name="正方形/長方形 24">
          <a:extLst>
            <a:ext uri="{FF2B5EF4-FFF2-40B4-BE49-F238E27FC236}">
              <a16:creationId xmlns:a16="http://schemas.microsoft.com/office/drawing/2014/main" id="{00000000-0008-0000-0300-000019000000}"/>
            </a:ext>
          </a:extLst>
        </xdr:cNvPr>
        <xdr:cNvSpPr/>
      </xdr:nvSpPr>
      <xdr:spPr bwMode="auto">
        <a:xfrm>
          <a:off x="4214226" y="4107539"/>
          <a:ext cx="700674" cy="204111"/>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559210</xdr:colOff>
      <xdr:row>23</xdr:row>
      <xdr:rowOff>57638</xdr:rowOff>
    </xdr:from>
    <xdr:to>
      <xdr:col>8</xdr:col>
      <xdr:colOff>19050</xdr:colOff>
      <xdr:row>24</xdr:row>
      <xdr:rowOff>120650</xdr:rowOff>
    </xdr:to>
    <xdr:sp macro="" textlink="">
      <xdr:nvSpPr>
        <xdr:cNvPr id="26" name="正方形/長方形 25">
          <a:extLst>
            <a:ext uri="{FF2B5EF4-FFF2-40B4-BE49-F238E27FC236}">
              <a16:creationId xmlns:a16="http://schemas.microsoft.com/office/drawing/2014/main" id="{00000000-0008-0000-0300-00001A000000}"/>
            </a:ext>
          </a:extLst>
        </xdr:cNvPr>
        <xdr:cNvSpPr/>
      </xdr:nvSpPr>
      <xdr:spPr bwMode="auto">
        <a:xfrm>
          <a:off x="4216810" y="3854938"/>
          <a:ext cx="679040" cy="228112"/>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9</xdr:col>
      <xdr:colOff>126526</xdr:colOff>
      <xdr:row>17</xdr:row>
      <xdr:rowOff>157155</xdr:rowOff>
    </xdr:from>
    <xdr:to>
      <xdr:col>12</xdr:col>
      <xdr:colOff>337758</xdr:colOff>
      <xdr:row>24</xdr:row>
      <xdr:rowOff>46031</xdr:rowOff>
    </xdr:to>
    <xdr:sp macro="" textlink="">
      <xdr:nvSpPr>
        <xdr:cNvPr id="27" name="線吹き出し 2 (枠付き) 26">
          <a:extLst>
            <a:ext uri="{FF2B5EF4-FFF2-40B4-BE49-F238E27FC236}">
              <a16:creationId xmlns:a16="http://schemas.microsoft.com/office/drawing/2014/main" id="{00000000-0008-0000-0300-00001B000000}"/>
            </a:ext>
          </a:extLst>
        </xdr:cNvPr>
        <xdr:cNvSpPr/>
      </xdr:nvSpPr>
      <xdr:spPr bwMode="auto">
        <a:xfrm>
          <a:off x="5639820" y="2951155"/>
          <a:ext cx="2048997" cy="1039347"/>
        </a:xfrm>
        <a:prstGeom prst="borderCallout2">
          <a:avLst>
            <a:gd name="adj1" fmla="val 19469"/>
            <a:gd name="adj2" fmla="val -376"/>
            <a:gd name="adj3" fmla="val 18750"/>
            <a:gd name="adj4" fmla="val -16667"/>
            <a:gd name="adj5" fmla="val 53755"/>
            <a:gd name="adj6" fmla="val -33176"/>
          </a:avLst>
        </a:prstGeom>
        <a:solidFill>
          <a:srgbClr val="FFFFCC"/>
        </a:solidFill>
        <a:ln w="1905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「同居老親等」の人数の合計を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欄に、「その他」（同居老親等以外の老人扶養親族）の人数の合計を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欄に入力</a:t>
          </a:r>
        </a:p>
      </xdr:txBody>
    </xdr:sp>
    <xdr:clientData/>
  </xdr:twoCellAnchor>
  <xdr:twoCellAnchor>
    <xdr:from>
      <xdr:col>9</xdr:col>
      <xdr:colOff>230083</xdr:colOff>
      <xdr:row>12</xdr:row>
      <xdr:rowOff>115195</xdr:rowOff>
    </xdr:from>
    <xdr:to>
      <xdr:col>12</xdr:col>
      <xdr:colOff>447665</xdr:colOff>
      <xdr:row>15</xdr:row>
      <xdr:rowOff>73733</xdr:rowOff>
    </xdr:to>
    <xdr:sp macro="" textlink="">
      <xdr:nvSpPr>
        <xdr:cNvPr id="28" name="線吹き出し 2 (枠付き) 27">
          <a:extLst>
            <a:ext uri="{FF2B5EF4-FFF2-40B4-BE49-F238E27FC236}">
              <a16:creationId xmlns:a16="http://schemas.microsoft.com/office/drawing/2014/main" id="{00000000-0008-0000-0300-00001C000000}"/>
            </a:ext>
          </a:extLst>
        </xdr:cNvPr>
        <xdr:cNvSpPr/>
      </xdr:nvSpPr>
      <xdr:spPr bwMode="auto">
        <a:xfrm>
          <a:off x="5743377" y="2087430"/>
          <a:ext cx="2055347" cy="451597"/>
        </a:xfrm>
        <a:prstGeom prst="borderCallout2">
          <a:avLst>
            <a:gd name="adj1" fmla="val 17096"/>
            <a:gd name="adj2" fmla="val -22"/>
            <a:gd name="adj3" fmla="val 18750"/>
            <a:gd name="adj4" fmla="val -16667"/>
            <a:gd name="adj5" fmla="val 152202"/>
            <a:gd name="adj6" fmla="val -39374"/>
          </a:avLst>
        </a:prstGeom>
        <a:solidFill>
          <a:srgbClr val="FFFFCC"/>
        </a:solidFill>
        <a:ln w="19050" cap="flat" cmpd="sng" algn="ctr">
          <a:solidFill>
            <a:schemeClr val="tx2"/>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「特定扶養親族」の人数の合計を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欄に入力</a:t>
          </a:r>
        </a:p>
      </xdr:txBody>
    </xdr:sp>
    <xdr:clientData/>
  </xdr:twoCellAnchor>
  <xdr:twoCellAnchor>
    <xdr:from>
      <xdr:col>2</xdr:col>
      <xdr:colOff>407931</xdr:colOff>
      <xdr:row>26</xdr:row>
      <xdr:rowOff>53521</xdr:rowOff>
    </xdr:from>
    <xdr:to>
      <xdr:col>5</xdr:col>
      <xdr:colOff>508001</xdr:colOff>
      <xdr:row>30</xdr:row>
      <xdr:rowOff>38100</xdr:rowOff>
    </xdr:to>
    <xdr:sp macro="" textlink="">
      <xdr:nvSpPr>
        <xdr:cNvPr id="31" name="正方形/長方形 30">
          <a:extLst>
            <a:ext uri="{FF2B5EF4-FFF2-40B4-BE49-F238E27FC236}">
              <a16:creationId xmlns:a16="http://schemas.microsoft.com/office/drawing/2014/main" id="{00000000-0008-0000-0300-00001F000000}"/>
            </a:ext>
          </a:extLst>
        </xdr:cNvPr>
        <xdr:cNvSpPr/>
      </xdr:nvSpPr>
      <xdr:spPr bwMode="auto">
        <a:xfrm>
          <a:off x="1627131" y="4346121"/>
          <a:ext cx="1928870" cy="644979"/>
        </a:xfrm>
        <a:prstGeom prst="rect">
          <a:avLst/>
        </a:prstGeom>
        <a:noFill/>
        <a:ln w="28575"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404282</xdr:colOff>
      <xdr:row>11</xdr:row>
      <xdr:rowOff>55473</xdr:rowOff>
    </xdr:from>
    <xdr:to>
      <xdr:col>7</xdr:col>
      <xdr:colOff>331693</xdr:colOff>
      <xdr:row>13</xdr:row>
      <xdr:rowOff>86767</xdr:rowOff>
    </xdr:to>
    <xdr:sp macro="" textlink="">
      <xdr:nvSpPr>
        <xdr:cNvPr id="32" name="額縁 31">
          <a:hlinkClick xmlns:r="http://schemas.openxmlformats.org/officeDocument/2006/relationships" r:id="rId2"/>
          <a:extLst>
            <a:ext uri="{FF2B5EF4-FFF2-40B4-BE49-F238E27FC236}">
              <a16:creationId xmlns:a16="http://schemas.microsoft.com/office/drawing/2014/main" id="{00000000-0008-0000-0300-000020000000}"/>
            </a:ext>
          </a:extLst>
        </xdr:cNvPr>
        <xdr:cNvSpPr/>
      </xdr:nvSpPr>
      <xdr:spPr bwMode="auto">
        <a:xfrm>
          <a:off x="4079811" y="1863355"/>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0</xdr:col>
      <xdr:colOff>484092</xdr:colOff>
      <xdr:row>32</xdr:row>
      <xdr:rowOff>104962</xdr:rowOff>
    </xdr:from>
    <xdr:to>
      <xdr:col>4</xdr:col>
      <xdr:colOff>190499</xdr:colOff>
      <xdr:row>38</xdr:row>
      <xdr:rowOff>138206</xdr:rowOff>
    </xdr:to>
    <xdr:sp macro="" textlink="">
      <xdr:nvSpPr>
        <xdr:cNvPr id="33" name="線吹き出し 2 (枠付き) 32">
          <a:extLst>
            <a:ext uri="{FF2B5EF4-FFF2-40B4-BE49-F238E27FC236}">
              <a16:creationId xmlns:a16="http://schemas.microsoft.com/office/drawing/2014/main" id="{00000000-0008-0000-0300-000021000000}"/>
            </a:ext>
          </a:extLst>
        </xdr:cNvPr>
        <xdr:cNvSpPr/>
      </xdr:nvSpPr>
      <xdr:spPr bwMode="auto">
        <a:xfrm>
          <a:off x="484092" y="5364256"/>
          <a:ext cx="2156760" cy="1019362"/>
        </a:xfrm>
        <a:prstGeom prst="borderCallout2">
          <a:avLst>
            <a:gd name="adj1" fmla="val 15637"/>
            <a:gd name="adj2" fmla="val 99819"/>
            <a:gd name="adj3" fmla="val 296"/>
            <a:gd name="adj4" fmla="val 119734"/>
            <a:gd name="adj5" fmla="val -39206"/>
            <a:gd name="adj6" fmla="val 123341"/>
          </a:avLst>
        </a:prstGeom>
        <a:solidFill>
          <a:srgbClr val="FFFFCC"/>
        </a:solidFill>
        <a:ln w="19050"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「一般の障害者」の人数の合計を計算シート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欄に、「特別障害者」の人数の合計を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欄に、「同居特別障害者」の人数の合計を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欄に入力</a:t>
          </a:r>
        </a:p>
      </xdr:txBody>
    </xdr:sp>
    <xdr:clientData/>
  </xdr:twoCellAnchor>
  <xdr:twoCellAnchor>
    <xdr:from>
      <xdr:col>5</xdr:col>
      <xdr:colOff>527083</xdr:colOff>
      <xdr:row>26</xdr:row>
      <xdr:rowOff>50800</xdr:rowOff>
    </xdr:from>
    <xdr:to>
      <xdr:col>6</xdr:col>
      <xdr:colOff>533400</xdr:colOff>
      <xdr:row>30</xdr:row>
      <xdr:rowOff>38100</xdr:rowOff>
    </xdr:to>
    <xdr:sp macro="" textlink="">
      <xdr:nvSpPr>
        <xdr:cNvPr id="34" name="正方形/長方形 33">
          <a:extLst>
            <a:ext uri="{FF2B5EF4-FFF2-40B4-BE49-F238E27FC236}">
              <a16:creationId xmlns:a16="http://schemas.microsoft.com/office/drawing/2014/main" id="{00000000-0008-0000-0300-000022000000}"/>
            </a:ext>
          </a:extLst>
        </xdr:cNvPr>
        <xdr:cNvSpPr/>
      </xdr:nvSpPr>
      <xdr:spPr bwMode="auto">
        <a:xfrm>
          <a:off x="3575083" y="4343400"/>
          <a:ext cx="615917" cy="647700"/>
        </a:xfrm>
        <a:prstGeom prst="rect">
          <a:avLst/>
        </a:prstGeom>
        <a:noFill/>
        <a:ln w="28575"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8</xdr:col>
      <xdr:colOff>67746</xdr:colOff>
      <xdr:row>30</xdr:row>
      <xdr:rowOff>155762</xdr:rowOff>
    </xdr:from>
    <xdr:to>
      <xdr:col>13</xdr:col>
      <xdr:colOff>91653</xdr:colOff>
      <xdr:row>35</xdr:row>
      <xdr:rowOff>127000</xdr:rowOff>
    </xdr:to>
    <xdr:sp macro="" textlink="">
      <xdr:nvSpPr>
        <xdr:cNvPr id="35" name="線吹き出し 2 (枠付き) 34">
          <a:extLst>
            <a:ext uri="{FF2B5EF4-FFF2-40B4-BE49-F238E27FC236}">
              <a16:creationId xmlns:a16="http://schemas.microsoft.com/office/drawing/2014/main" id="{00000000-0008-0000-0300-000023000000}"/>
            </a:ext>
          </a:extLst>
        </xdr:cNvPr>
        <xdr:cNvSpPr/>
      </xdr:nvSpPr>
      <xdr:spPr bwMode="auto">
        <a:xfrm>
          <a:off x="4968452" y="5086350"/>
          <a:ext cx="3086848" cy="793003"/>
        </a:xfrm>
        <a:prstGeom prst="borderCallout2">
          <a:avLst>
            <a:gd name="adj1" fmla="val 21577"/>
            <a:gd name="adj2" fmla="val -19"/>
            <a:gd name="adj3" fmla="val -52422"/>
            <a:gd name="adj4" fmla="val -12681"/>
            <a:gd name="adj5" fmla="val -60291"/>
            <a:gd name="adj6" fmla="val -24445"/>
          </a:avLst>
        </a:prstGeom>
        <a:solidFill>
          <a:srgbClr val="FFFFCC"/>
        </a:solidFill>
        <a:ln w="19050"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「寡婦」にチェックがある場合は</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a:t>
          </a:r>
          <a:r>
            <a:rPr kumimoji="1" lang="en-US" altLang="ja-JP" sz="1100" b="1">
              <a:solidFill>
                <a:schemeClr val="tx1"/>
              </a:solidFill>
            </a:rPr>
            <a:t>『</a:t>
          </a:r>
          <a:r>
            <a:rPr kumimoji="1" lang="ja-JP" altLang="en-US" sz="1100" b="1">
              <a:solidFill>
                <a:schemeClr val="tx1"/>
              </a:solidFill>
            </a:rPr>
            <a:t>１</a:t>
          </a:r>
          <a:r>
            <a:rPr kumimoji="1" lang="en-US" altLang="ja-JP" sz="1100" b="1">
              <a:solidFill>
                <a:schemeClr val="tx1"/>
              </a:solidFill>
            </a:rPr>
            <a:t>』</a:t>
          </a:r>
          <a:r>
            <a:rPr kumimoji="1" lang="ja-JP" altLang="en-US" sz="1100" b="1">
              <a:solidFill>
                <a:schemeClr val="tx1"/>
              </a:solidFill>
            </a:rPr>
            <a:t>を、「ひとり親」にチェックがある場合は</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a:t>
          </a:r>
          <a:r>
            <a:rPr kumimoji="1" lang="en-US" altLang="ja-JP" sz="1100" b="1">
              <a:solidFill>
                <a:schemeClr val="tx1"/>
              </a:solidFill>
            </a:rPr>
            <a:t>『</a:t>
          </a:r>
          <a:r>
            <a:rPr kumimoji="1" lang="ja-JP" altLang="en-US" sz="1100" b="1">
              <a:solidFill>
                <a:schemeClr val="tx1"/>
              </a:solidFill>
            </a:rPr>
            <a:t>１</a:t>
          </a:r>
          <a:r>
            <a:rPr kumimoji="1" lang="en-US" altLang="ja-JP" sz="1100" b="1">
              <a:solidFill>
                <a:schemeClr val="tx1"/>
              </a:solidFill>
            </a:rPr>
            <a:t>』</a:t>
          </a:r>
          <a:r>
            <a:rPr kumimoji="1" lang="ja-JP" altLang="en-US" sz="1100" b="1">
              <a:solidFill>
                <a:schemeClr val="tx1"/>
              </a:solidFill>
            </a:rPr>
            <a:t>を、「勤労学生」にチェックがある場合は</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a:t>
          </a:r>
          <a:r>
            <a:rPr kumimoji="1" lang="en-US" altLang="ja-JP" sz="1100" b="1">
              <a:solidFill>
                <a:schemeClr val="tx1"/>
              </a:solidFill>
            </a:rPr>
            <a:t>『</a:t>
          </a:r>
          <a:r>
            <a:rPr kumimoji="1" lang="ja-JP" altLang="en-US" sz="1100" b="1">
              <a:solidFill>
                <a:schemeClr val="tx1"/>
              </a:solidFill>
            </a:rPr>
            <a:t>１</a:t>
          </a:r>
          <a:r>
            <a:rPr kumimoji="1" lang="en-US" altLang="ja-JP" sz="1100" b="1">
              <a:solidFill>
                <a:schemeClr val="tx1"/>
              </a:solidFill>
            </a:rPr>
            <a:t>』</a:t>
          </a:r>
          <a:r>
            <a:rPr kumimoji="1" lang="ja-JP" altLang="en-US" sz="1100" b="1">
              <a:solidFill>
                <a:schemeClr val="tx1"/>
              </a:solidFill>
            </a:rPr>
            <a:t>を入力</a:t>
          </a:r>
        </a:p>
      </xdr:txBody>
    </xdr:sp>
    <xdr:clientData/>
  </xdr:twoCellAnchor>
  <xdr:twoCellAnchor>
    <xdr:from>
      <xdr:col>13</xdr:col>
      <xdr:colOff>23733</xdr:colOff>
      <xdr:row>12</xdr:row>
      <xdr:rowOff>141025</xdr:rowOff>
    </xdr:from>
    <xdr:to>
      <xdr:col>13</xdr:col>
      <xdr:colOff>563733</xdr:colOff>
      <xdr:row>15</xdr:row>
      <xdr:rowOff>7966</xdr:rowOff>
    </xdr:to>
    <xdr:sp macro="" textlink="">
      <xdr:nvSpPr>
        <xdr:cNvPr id="36" name="額縁 35">
          <a:hlinkClick xmlns:r="http://schemas.openxmlformats.org/officeDocument/2006/relationships" r:id="rId3"/>
          <a:extLst>
            <a:ext uri="{FF2B5EF4-FFF2-40B4-BE49-F238E27FC236}">
              <a16:creationId xmlns:a16="http://schemas.microsoft.com/office/drawing/2014/main" id="{00000000-0008-0000-0300-000024000000}"/>
            </a:ext>
          </a:extLst>
        </xdr:cNvPr>
        <xdr:cNvSpPr/>
      </xdr:nvSpPr>
      <xdr:spPr bwMode="auto">
        <a:xfrm>
          <a:off x="7987380" y="2113260"/>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12</xdr:col>
      <xdr:colOff>541465</xdr:colOff>
      <xdr:row>19</xdr:row>
      <xdr:rowOff>108423</xdr:rowOff>
    </xdr:from>
    <xdr:to>
      <xdr:col>13</xdr:col>
      <xdr:colOff>468877</xdr:colOff>
      <xdr:row>21</xdr:row>
      <xdr:rowOff>139717</xdr:rowOff>
    </xdr:to>
    <xdr:sp macro="" textlink="">
      <xdr:nvSpPr>
        <xdr:cNvPr id="37" name="額縁 36">
          <a:hlinkClick xmlns:r="http://schemas.openxmlformats.org/officeDocument/2006/relationships" r:id="rId4"/>
          <a:extLst>
            <a:ext uri="{FF2B5EF4-FFF2-40B4-BE49-F238E27FC236}">
              <a16:creationId xmlns:a16="http://schemas.microsoft.com/office/drawing/2014/main" id="{00000000-0008-0000-0300-000025000000}"/>
            </a:ext>
          </a:extLst>
        </xdr:cNvPr>
        <xdr:cNvSpPr/>
      </xdr:nvSpPr>
      <xdr:spPr bwMode="auto">
        <a:xfrm>
          <a:off x="7892524" y="3231129"/>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13</xdr:col>
      <xdr:colOff>231992</xdr:colOff>
      <xdr:row>32</xdr:row>
      <xdr:rowOff>46606</xdr:rowOff>
    </xdr:from>
    <xdr:to>
      <xdr:col>14</xdr:col>
      <xdr:colOff>159404</xdr:colOff>
      <xdr:row>34</xdr:row>
      <xdr:rowOff>77900</xdr:rowOff>
    </xdr:to>
    <xdr:sp macro="" textlink="">
      <xdr:nvSpPr>
        <xdr:cNvPr id="38" name="額縁 37">
          <a:hlinkClick xmlns:r="http://schemas.openxmlformats.org/officeDocument/2006/relationships" r:id="rId5"/>
          <a:extLst>
            <a:ext uri="{FF2B5EF4-FFF2-40B4-BE49-F238E27FC236}">
              <a16:creationId xmlns:a16="http://schemas.microsoft.com/office/drawing/2014/main" id="{00000000-0008-0000-0300-000026000000}"/>
            </a:ext>
          </a:extLst>
        </xdr:cNvPr>
        <xdr:cNvSpPr/>
      </xdr:nvSpPr>
      <xdr:spPr bwMode="auto">
        <a:xfrm>
          <a:off x="8195639" y="5305900"/>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4</xdr:col>
      <xdr:colOff>414348</xdr:colOff>
      <xdr:row>34</xdr:row>
      <xdr:rowOff>138142</xdr:rowOff>
    </xdr:from>
    <xdr:to>
      <xdr:col>5</xdr:col>
      <xdr:colOff>341760</xdr:colOff>
      <xdr:row>37</xdr:row>
      <xdr:rowOff>5083</xdr:rowOff>
    </xdr:to>
    <xdr:sp macro="" textlink="">
      <xdr:nvSpPr>
        <xdr:cNvPr id="39" name="額縁 38">
          <a:hlinkClick xmlns:r="http://schemas.openxmlformats.org/officeDocument/2006/relationships" r:id="rId6"/>
          <a:extLst>
            <a:ext uri="{FF2B5EF4-FFF2-40B4-BE49-F238E27FC236}">
              <a16:creationId xmlns:a16="http://schemas.microsoft.com/office/drawing/2014/main" id="{00000000-0008-0000-0300-000027000000}"/>
            </a:ext>
          </a:extLst>
        </xdr:cNvPr>
        <xdr:cNvSpPr/>
      </xdr:nvSpPr>
      <xdr:spPr bwMode="auto">
        <a:xfrm>
          <a:off x="2864701" y="5726142"/>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0</xdr:col>
      <xdr:colOff>239183</xdr:colOff>
      <xdr:row>43</xdr:row>
      <xdr:rowOff>53623</xdr:rowOff>
    </xdr:from>
    <xdr:to>
      <xdr:col>13</xdr:col>
      <xdr:colOff>218016</xdr:colOff>
      <xdr:row>45</xdr:row>
      <xdr:rowOff>88901</xdr:rowOff>
    </xdr:to>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239183" y="7152923"/>
          <a:ext cx="7903633" cy="3654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twoCellAnchor>
    <xdr:from>
      <xdr:col>6</xdr:col>
      <xdr:colOff>552450</xdr:colOff>
      <xdr:row>19</xdr:row>
      <xdr:rowOff>12701</xdr:rowOff>
    </xdr:from>
    <xdr:to>
      <xdr:col>8</xdr:col>
      <xdr:colOff>27854</xdr:colOff>
      <xdr:row>20</xdr:row>
      <xdr:rowOff>57151</xdr:rowOff>
    </xdr:to>
    <xdr:sp macro="" textlink="">
      <xdr:nvSpPr>
        <xdr:cNvPr id="29" name="正方形/長方形 28">
          <a:extLst>
            <a:ext uri="{FF2B5EF4-FFF2-40B4-BE49-F238E27FC236}">
              <a16:creationId xmlns:a16="http://schemas.microsoft.com/office/drawing/2014/main" id="{E79B1338-DA21-47B6-A366-1E4C86160FBA}"/>
            </a:ext>
          </a:extLst>
        </xdr:cNvPr>
        <xdr:cNvSpPr/>
      </xdr:nvSpPr>
      <xdr:spPr bwMode="auto">
        <a:xfrm>
          <a:off x="4210050" y="3149601"/>
          <a:ext cx="694604" cy="209550"/>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120650</xdr:rowOff>
    </xdr:from>
    <xdr:to>
      <xdr:col>16</xdr:col>
      <xdr:colOff>98360</xdr:colOff>
      <xdr:row>43</xdr:row>
      <xdr:rowOff>55750</xdr:rowOff>
    </xdr:to>
    <xdr:pic>
      <xdr:nvPicPr>
        <xdr:cNvPr id="2" name="図 1">
          <a:extLst>
            <a:ext uri="{FF2B5EF4-FFF2-40B4-BE49-F238E27FC236}">
              <a16:creationId xmlns:a16="http://schemas.microsoft.com/office/drawing/2014/main" id="{0EF87D9E-9928-49C2-AE56-42FC2EB913A0}"/>
            </a:ext>
          </a:extLst>
        </xdr:cNvPr>
        <xdr:cNvPicPr>
          <a:picLocks noChangeAspect="1"/>
        </xdr:cNvPicPr>
      </xdr:nvPicPr>
      <xdr:blipFill>
        <a:blip xmlns:r="http://schemas.openxmlformats.org/officeDocument/2006/relationships" r:embed="rId1"/>
        <a:stretch>
          <a:fillRect/>
        </a:stretch>
      </xdr:blipFill>
      <xdr:spPr>
        <a:xfrm>
          <a:off x="1" y="120650"/>
          <a:ext cx="9953559" cy="7034400"/>
        </a:xfrm>
        <a:prstGeom prst="rect">
          <a:avLst/>
        </a:prstGeom>
      </xdr:spPr>
    </xdr:pic>
    <xdr:clientData/>
  </xdr:twoCellAnchor>
  <xdr:twoCellAnchor>
    <xdr:from>
      <xdr:col>4</xdr:col>
      <xdr:colOff>367180</xdr:colOff>
      <xdr:row>20</xdr:row>
      <xdr:rowOff>25400</xdr:rowOff>
    </xdr:from>
    <xdr:to>
      <xdr:col>6</xdr:col>
      <xdr:colOff>38100</xdr:colOff>
      <xdr:row>22</xdr:row>
      <xdr:rowOff>158750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bwMode="auto">
        <a:xfrm>
          <a:off x="2830980" y="3327400"/>
          <a:ext cx="902820" cy="463550"/>
        </a:xfrm>
        <a:prstGeom prst="rect">
          <a:avLst/>
        </a:prstGeom>
        <a:noFill/>
        <a:ln w="28575" cap="flat" cmpd="sng" algn="ctr">
          <a:solidFill>
            <a:schemeClr val="accent5"/>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396716</xdr:colOff>
      <xdr:row>23</xdr:row>
      <xdr:rowOff>19783</xdr:rowOff>
    </xdr:from>
    <xdr:to>
      <xdr:col>4</xdr:col>
      <xdr:colOff>293623</xdr:colOff>
      <xdr:row>25</xdr:row>
      <xdr:rowOff>131468</xdr:rowOff>
    </xdr:to>
    <xdr:sp macro="" textlink="">
      <xdr:nvSpPr>
        <xdr:cNvPr id="6" name="線吹き出し 2 (枠付き) 5">
          <a:extLst>
            <a:ext uri="{FF2B5EF4-FFF2-40B4-BE49-F238E27FC236}">
              <a16:creationId xmlns:a16="http://schemas.microsoft.com/office/drawing/2014/main" id="{00000000-0008-0000-0400-000006000000}"/>
            </a:ext>
          </a:extLst>
        </xdr:cNvPr>
        <xdr:cNvSpPr/>
      </xdr:nvSpPr>
      <xdr:spPr bwMode="auto">
        <a:xfrm>
          <a:off x="1012666" y="3817083"/>
          <a:ext cx="1744757" cy="441885"/>
        </a:xfrm>
        <a:prstGeom prst="borderCallout2">
          <a:avLst>
            <a:gd name="adj1" fmla="val 64990"/>
            <a:gd name="adj2" fmla="val 104103"/>
            <a:gd name="adj3" fmla="val 74889"/>
            <a:gd name="adj4" fmla="val 120952"/>
            <a:gd name="adj5" fmla="val -9506"/>
            <a:gd name="adj6" fmla="val 137376"/>
          </a:avLst>
        </a:prstGeom>
        <a:solidFill>
          <a:srgbClr val="FFFFCC"/>
        </a:solidFill>
        <a:ln w="19050" cap="flat" cmpd="sng" algn="ctr">
          <a:solidFill>
            <a:schemeClr val="accent5"/>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この金額を計算シート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⑳</a:t>
          </a:r>
          <a:r>
            <a:rPr kumimoji="1" lang="ja-JP" altLang="en-US" sz="1100" b="1">
              <a:solidFill>
                <a:schemeClr val="tx1"/>
              </a:solidFill>
            </a:rPr>
            <a:t>欄に入力</a:t>
          </a:r>
        </a:p>
      </xdr:txBody>
    </xdr:sp>
    <xdr:clientData/>
  </xdr:twoCellAnchor>
  <xdr:twoCellAnchor>
    <xdr:from>
      <xdr:col>0</xdr:col>
      <xdr:colOff>347754</xdr:colOff>
      <xdr:row>23</xdr:row>
      <xdr:rowOff>59749</xdr:rowOff>
    </xdr:from>
    <xdr:to>
      <xdr:col>1</xdr:col>
      <xdr:colOff>275166</xdr:colOff>
      <xdr:row>25</xdr:row>
      <xdr:rowOff>91043</xdr:rowOff>
    </xdr:to>
    <xdr:sp macro="" textlink="">
      <xdr:nvSpPr>
        <xdr:cNvPr id="28" name="額縁 27">
          <a:hlinkClick xmlns:r="http://schemas.openxmlformats.org/officeDocument/2006/relationships" r:id="rId2"/>
          <a:extLst>
            <a:ext uri="{FF2B5EF4-FFF2-40B4-BE49-F238E27FC236}">
              <a16:creationId xmlns:a16="http://schemas.microsoft.com/office/drawing/2014/main" id="{00000000-0008-0000-0400-00001C000000}"/>
            </a:ext>
          </a:extLst>
        </xdr:cNvPr>
        <xdr:cNvSpPr/>
      </xdr:nvSpPr>
      <xdr:spPr bwMode="auto">
        <a:xfrm>
          <a:off x="347754" y="3839867"/>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0</xdr:col>
      <xdr:colOff>483857</xdr:colOff>
      <xdr:row>43</xdr:row>
      <xdr:rowOff>92466</xdr:rowOff>
    </xdr:from>
    <xdr:to>
      <xdr:col>13</xdr:col>
      <xdr:colOff>387153</xdr:colOff>
      <xdr:row>45</xdr:row>
      <xdr:rowOff>123594</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483857" y="7191766"/>
          <a:ext cx="7910646" cy="361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xdr:colOff>
      <xdr:row>0</xdr:row>
      <xdr:rowOff>120650</xdr:rowOff>
    </xdr:from>
    <xdr:to>
      <xdr:col>16</xdr:col>
      <xdr:colOff>98360</xdr:colOff>
      <xdr:row>43</xdr:row>
      <xdr:rowOff>55750</xdr:rowOff>
    </xdr:to>
    <xdr:pic>
      <xdr:nvPicPr>
        <xdr:cNvPr id="2" name="図 1">
          <a:extLst>
            <a:ext uri="{FF2B5EF4-FFF2-40B4-BE49-F238E27FC236}">
              <a16:creationId xmlns:a16="http://schemas.microsoft.com/office/drawing/2014/main" id="{55CDBEF5-0DA1-4AF1-803E-98515C148E8F}"/>
            </a:ext>
          </a:extLst>
        </xdr:cNvPr>
        <xdr:cNvPicPr>
          <a:picLocks noChangeAspect="1"/>
        </xdr:cNvPicPr>
      </xdr:nvPicPr>
      <xdr:blipFill>
        <a:blip xmlns:r="http://schemas.openxmlformats.org/officeDocument/2006/relationships" r:embed="rId1"/>
        <a:stretch>
          <a:fillRect/>
        </a:stretch>
      </xdr:blipFill>
      <xdr:spPr>
        <a:xfrm>
          <a:off x="1" y="120650"/>
          <a:ext cx="9899771" cy="7002276"/>
        </a:xfrm>
        <a:prstGeom prst="rect">
          <a:avLst/>
        </a:prstGeom>
      </xdr:spPr>
    </xdr:pic>
    <xdr:clientData/>
  </xdr:twoCellAnchor>
  <xdr:twoCellAnchor>
    <xdr:from>
      <xdr:col>13</xdr:col>
      <xdr:colOff>96745</xdr:colOff>
      <xdr:row>20</xdr:row>
      <xdr:rowOff>131219</xdr:rowOff>
    </xdr:from>
    <xdr:to>
      <xdr:col>15</xdr:col>
      <xdr:colOff>44450</xdr:colOff>
      <xdr:row>25</xdr:row>
      <xdr:rowOff>44450</xdr:rowOff>
    </xdr:to>
    <xdr:sp macro="" textlink="">
      <xdr:nvSpPr>
        <xdr:cNvPr id="5" name="正方形/長方形 4">
          <a:extLst>
            <a:ext uri="{FF2B5EF4-FFF2-40B4-BE49-F238E27FC236}">
              <a16:creationId xmlns:a16="http://schemas.microsoft.com/office/drawing/2014/main" id="{B5671ECE-A317-44BC-95BC-10C991455ED0}"/>
            </a:ext>
          </a:extLst>
        </xdr:cNvPr>
        <xdr:cNvSpPr/>
      </xdr:nvSpPr>
      <xdr:spPr bwMode="auto">
        <a:xfrm>
          <a:off x="8104095" y="3433219"/>
          <a:ext cx="1179605" cy="738731"/>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181545</xdr:colOff>
      <xdr:row>21</xdr:row>
      <xdr:rowOff>12700</xdr:rowOff>
    </xdr:from>
    <xdr:to>
      <xdr:col>18</xdr:col>
      <xdr:colOff>330200</xdr:colOff>
      <xdr:row>24</xdr:row>
      <xdr:rowOff>161355</xdr:rowOff>
    </xdr:to>
    <xdr:sp macro="" textlink="">
      <xdr:nvSpPr>
        <xdr:cNvPr id="6" name="線吹き出し 2 (枠付き) 17">
          <a:extLst>
            <a:ext uri="{FF2B5EF4-FFF2-40B4-BE49-F238E27FC236}">
              <a16:creationId xmlns:a16="http://schemas.microsoft.com/office/drawing/2014/main" id="{038757FF-0656-402C-9608-1931804CE268}"/>
            </a:ext>
          </a:extLst>
        </xdr:cNvPr>
        <xdr:cNvSpPr/>
      </xdr:nvSpPr>
      <xdr:spPr bwMode="auto">
        <a:xfrm>
          <a:off x="9420795" y="3479800"/>
          <a:ext cx="1996505" cy="643955"/>
        </a:xfrm>
        <a:prstGeom prst="borderCallout2">
          <a:avLst>
            <a:gd name="adj1" fmla="val 108902"/>
            <a:gd name="adj2" fmla="val -6890"/>
            <a:gd name="adj3" fmla="val 127939"/>
            <a:gd name="adj4" fmla="val 1367"/>
            <a:gd name="adj5" fmla="val 104465"/>
            <a:gd name="adj6" fmla="val 21088"/>
          </a:avLst>
        </a:prstGeom>
        <a:solidFill>
          <a:srgbClr val="FFFFCC"/>
        </a:solidFill>
        <a:ln w="19050" cap="flat" cmpd="sng" algn="ctr">
          <a:solidFill>
            <a:schemeClr val="tx2"/>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「配偶者控除の額」又は「配偶者特別控除の額」の金額を</a:t>
          </a:r>
          <a:r>
            <a:rPr kumimoji="1" lang="ja-JP" altLang="ja-JP" sz="1100" b="1">
              <a:effectLst/>
              <a:latin typeface="+mn-lt"/>
              <a:ea typeface="+mn-ea"/>
              <a:cs typeface="+mn-cs"/>
            </a:rPr>
            <a:t>計算シート</a:t>
          </a:r>
          <a:r>
            <a:rPr kumimoji="1" lang="ja-JP" altLang="en-US" sz="1100" b="1">
              <a:solidFill>
                <a:schemeClr val="tx1"/>
              </a:solidFill>
            </a:rPr>
            <a:t>⑰欄に入力</a:t>
          </a:r>
        </a:p>
      </xdr:txBody>
    </xdr:sp>
    <xdr:clientData/>
  </xdr:twoCellAnchor>
  <xdr:twoCellAnchor>
    <xdr:from>
      <xdr:col>0</xdr:col>
      <xdr:colOff>483857</xdr:colOff>
      <xdr:row>43</xdr:row>
      <xdr:rowOff>92466</xdr:rowOff>
    </xdr:from>
    <xdr:to>
      <xdr:col>13</xdr:col>
      <xdr:colOff>387153</xdr:colOff>
      <xdr:row>45</xdr:row>
      <xdr:rowOff>123594</xdr:rowOff>
    </xdr:to>
    <xdr:sp macro="" textlink="">
      <xdr:nvSpPr>
        <xdr:cNvPr id="11" name="テキスト ボックス 10">
          <a:extLst>
            <a:ext uri="{FF2B5EF4-FFF2-40B4-BE49-F238E27FC236}">
              <a16:creationId xmlns:a16="http://schemas.microsoft.com/office/drawing/2014/main" id="{5FB72916-EC9A-49E4-81C0-673D3FCE61E1}"/>
            </a:ext>
          </a:extLst>
        </xdr:cNvPr>
        <xdr:cNvSpPr txBox="1"/>
      </xdr:nvSpPr>
      <xdr:spPr>
        <a:xfrm>
          <a:off x="483857" y="7191766"/>
          <a:ext cx="7910646" cy="361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twoCellAnchor>
    <xdr:from>
      <xdr:col>7</xdr:col>
      <xdr:colOff>490072</xdr:colOff>
      <xdr:row>9</xdr:row>
      <xdr:rowOff>132599</xdr:rowOff>
    </xdr:from>
    <xdr:to>
      <xdr:col>10</xdr:col>
      <xdr:colOff>383617</xdr:colOff>
      <xdr:row>13</xdr:row>
      <xdr:rowOff>61255</xdr:rowOff>
    </xdr:to>
    <xdr:sp macro="" textlink="">
      <xdr:nvSpPr>
        <xdr:cNvPr id="13" name="線吹き出し 2 (枠付き) 30">
          <a:extLst>
            <a:ext uri="{FF2B5EF4-FFF2-40B4-BE49-F238E27FC236}">
              <a16:creationId xmlns:a16="http://schemas.microsoft.com/office/drawing/2014/main" id="{D639E0D4-0C63-464C-83D9-45BEC6ED0ECD}"/>
            </a:ext>
          </a:extLst>
        </xdr:cNvPr>
        <xdr:cNvSpPr/>
      </xdr:nvSpPr>
      <xdr:spPr bwMode="auto">
        <a:xfrm>
          <a:off x="4801722" y="1618499"/>
          <a:ext cx="1741395" cy="589056"/>
        </a:xfrm>
        <a:prstGeom prst="borderCallout2">
          <a:avLst>
            <a:gd name="adj1" fmla="val 101642"/>
            <a:gd name="adj2" fmla="val 42477"/>
            <a:gd name="adj3" fmla="val 123765"/>
            <a:gd name="adj4" fmla="val 35281"/>
            <a:gd name="adj5" fmla="val 238983"/>
            <a:gd name="adj6" fmla="val 73218"/>
          </a:avLst>
        </a:prstGeom>
        <a:solidFill>
          <a:srgbClr val="FFFFCC"/>
        </a:solidFill>
        <a:ln w="19050"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この金額を計算シート「配偶者の合計所得金額</a:t>
          </a:r>
          <a:r>
            <a:rPr kumimoji="1" lang="ja-JP" altLang="en-US" sz="1100" b="1">
              <a:solidFill>
                <a:schemeClr val="tx1"/>
              </a:solidFill>
              <a:latin typeface="ＭＳ Ｐゴシック" panose="020B0600070205080204" pitchFamily="50" charset="-128"/>
              <a:ea typeface="ＭＳ Ｐゴシック" panose="020B0600070205080204" pitchFamily="50" charset="-128"/>
            </a:rPr>
            <a:t>」</a:t>
          </a:r>
          <a:r>
            <a:rPr kumimoji="1" lang="ja-JP" altLang="en-US" sz="1100" b="1">
              <a:solidFill>
                <a:schemeClr val="tx1"/>
              </a:solidFill>
            </a:rPr>
            <a:t>欄に入力</a:t>
          </a:r>
        </a:p>
      </xdr:txBody>
    </xdr:sp>
    <xdr:clientData/>
  </xdr:twoCellAnchor>
  <xdr:twoCellAnchor>
    <xdr:from>
      <xdr:col>9</xdr:col>
      <xdr:colOff>213751</xdr:colOff>
      <xdr:row>18</xdr:row>
      <xdr:rowOff>50276</xdr:rowOff>
    </xdr:from>
    <xdr:to>
      <xdr:col>11</xdr:col>
      <xdr:colOff>25400</xdr:colOff>
      <xdr:row>20</xdr:row>
      <xdr:rowOff>685</xdr:rowOff>
    </xdr:to>
    <xdr:sp macro="" textlink="">
      <xdr:nvSpPr>
        <xdr:cNvPr id="14" name="正方形/長方形 13">
          <a:extLst>
            <a:ext uri="{FF2B5EF4-FFF2-40B4-BE49-F238E27FC236}">
              <a16:creationId xmlns:a16="http://schemas.microsoft.com/office/drawing/2014/main" id="{2F245065-DC7B-449D-918E-56FCEFD2E826}"/>
            </a:ext>
          </a:extLst>
        </xdr:cNvPr>
        <xdr:cNvSpPr/>
      </xdr:nvSpPr>
      <xdr:spPr bwMode="auto">
        <a:xfrm>
          <a:off x="5757301" y="3022076"/>
          <a:ext cx="1043549" cy="280609"/>
        </a:xfrm>
        <a:prstGeom prst="rect">
          <a:avLst/>
        </a:prstGeom>
        <a:noFill/>
        <a:ln w="28575"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590551</xdr:colOff>
      <xdr:row>9</xdr:row>
      <xdr:rowOff>31750</xdr:rowOff>
    </xdr:from>
    <xdr:to>
      <xdr:col>14</xdr:col>
      <xdr:colOff>369797</xdr:colOff>
      <xdr:row>11</xdr:row>
      <xdr:rowOff>90394</xdr:rowOff>
    </xdr:to>
    <xdr:sp macro="" textlink="">
      <xdr:nvSpPr>
        <xdr:cNvPr id="16" name="線吹き出し 2 (枠付き) 5">
          <a:extLst>
            <a:ext uri="{FF2B5EF4-FFF2-40B4-BE49-F238E27FC236}">
              <a16:creationId xmlns:a16="http://schemas.microsoft.com/office/drawing/2014/main" id="{9B6C0660-DB63-4DCE-9CFF-62A93C492D3F}"/>
            </a:ext>
          </a:extLst>
        </xdr:cNvPr>
        <xdr:cNvSpPr/>
      </xdr:nvSpPr>
      <xdr:spPr bwMode="auto">
        <a:xfrm>
          <a:off x="6750051" y="1517650"/>
          <a:ext cx="2243046" cy="388844"/>
        </a:xfrm>
        <a:prstGeom prst="borderCallout2">
          <a:avLst>
            <a:gd name="adj1" fmla="val 108902"/>
            <a:gd name="adj2" fmla="val 86610"/>
            <a:gd name="adj3" fmla="val 164587"/>
            <a:gd name="adj4" fmla="val 89035"/>
            <a:gd name="adj5" fmla="val 211032"/>
            <a:gd name="adj6" fmla="val 108632"/>
          </a:avLst>
        </a:prstGeom>
        <a:solidFill>
          <a:srgbClr val="FFFFCC"/>
        </a:solidFill>
        <a:ln w="19050" cap="flat" cmpd="sng" algn="ctr">
          <a:solidFill>
            <a:srgbClr val="00B0F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配偶者の合計所得金額・年齢に応じた区分（①～④）</a:t>
          </a:r>
        </a:p>
      </xdr:txBody>
    </xdr:sp>
    <xdr:clientData/>
  </xdr:twoCellAnchor>
  <xdr:twoCellAnchor>
    <xdr:from>
      <xdr:col>14</xdr:col>
      <xdr:colOff>436688</xdr:colOff>
      <xdr:row>14</xdr:row>
      <xdr:rowOff>7014</xdr:rowOff>
    </xdr:from>
    <xdr:to>
      <xdr:col>15</xdr:col>
      <xdr:colOff>38100</xdr:colOff>
      <xdr:row>20</xdr:row>
      <xdr:rowOff>44450</xdr:rowOff>
    </xdr:to>
    <xdr:sp macro="" textlink="">
      <xdr:nvSpPr>
        <xdr:cNvPr id="17" name="正方形/長方形 16">
          <a:extLst>
            <a:ext uri="{FF2B5EF4-FFF2-40B4-BE49-F238E27FC236}">
              <a16:creationId xmlns:a16="http://schemas.microsoft.com/office/drawing/2014/main" id="{6751B64B-325B-4F20-9E6C-B32D52B0D020}"/>
            </a:ext>
          </a:extLst>
        </xdr:cNvPr>
        <xdr:cNvSpPr/>
      </xdr:nvSpPr>
      <xdr:spPr bwMode="auto">
        <a:xfrm>
          <a:off x="9059988" y="2318414"/>
          <a:ext cx="217362" cy="1028036"/>
        </a:xfrm>
        <a:prstGeom prst="rect">
          <a:avLst/>
        </a:prstGeom>
        <a:noFill/>
        <a:ln w="28575" cap="flat" cmpd="sng" algn="ctr">
          <a:solidFill>
            <a:srgbClr val="00B0F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xdr:col>
      <xdr:colOff>228601</xdr:colOff>
      <xdr:row>21</xdr:row>
      <xdr:rowOff>38100</xdr:rowOff>
    </xdr:from>
    <xdr:to>
      <xdr:col>13</xdr:col>
      <xdr:colOff>31750</xdr:colOff>
      <xdr:row>26</xdr:row>
      <xdr:rowOff>139700</xdr:rowOff>
    </xdr:to>
    <xdr:sp macro="" textlink="">
      <xdr:nvSpPr>
        <xdr:cNvPr id="19" name="正方形/長方形 18">
          <a:extLst>
            <a:ext uri="{FF2B5EF4-FFF2-40B4-BE49-F238E27FC236}">
              <a16:creationId xmlns:a16="http://schemas.microsoft.com/office/drawing/2014/main" id="{6123728B-0402-44F4-9260-B8C3520B4688}"/>
            </a:ext>
          </a:extLst>
        </xdr:cNvPr>
        <xdr:cNvSpPr/>
      </xdr:nvSpPr>
      <xdr:spPr bwMode="auto">
        <a:xfrm>
          <a:off x="3924301" y="3505200"/>
          <a:ext cx="4114799" cy="927100"/>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16</xdr:col>
      <xdr:colOff>158750</xdr:colOff>
      <xdr:row>25</xdr:row>
      <xdr:rowOff>114300</xdr:rowOff>
    </xdr:from>
    <xdr:to>
      <xdr:col>17</xdr:col>
      <xdr:colOff>86162</xdr:colOff>
      <xdr:row>27</xdr:row>
      <xdr:rowOff>145595</xdr:rowOff>
    </xdr:to>
    <xdr:sp macro="" textlink="">
      <xdr:nvSpPr>
        <xdr:cNvPr id="24" name="額縁 11">
          <a:hlinkClick xmlns:r="http://schemas.openxmlformats.org/officeDocument/2006/relationships" r:id="rId2"/>
          <a:extLst>
            <a:ext uri="{FF2B5EF4-FFF2-40B4-BE49-F238E27FC236}">
              <a16:creationId xmlns:a16="http://schemas.microsoft.com/office/drawing/2014/main" id="{ED75C0F3-26CB-4939-9C24-A53D80064DAF}"/>
            </a:ext>
          </a:extLst>
        </xdr:cNvPr>
        <xdr:cNvSpPr/>
      </xdr:nvSpPr>
      <xdr:spPr bwMode="auto">
        <a:xfrm>
          <a:off x="9960162" y="4223124"/>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xdr:col>
      <xdr:colOff>88901</xdr:colOff>
      <xdr:row>29</xdr:row>
      <xdr:rowOff>12700</xdr:rowOff>
    </xdr:from>
    <xdr:to>
      <xdr:col>7</xdr:col>
      <xdr:colOff>184150</xdr:colOff>
      <xdr:row>37</xdr:row>
      <xdr:rowOff>82550</xdr:rowOff>
    </xdr:to>
    <xdr:sp macro="" textlink="">
      <xdr:nvSpPr>
        <xdr:cNvPr id="29" name="線吹き出し 2 (枠付き) 17">
          <a:extLst>
            <a:ext uri="{FF2B5EF4-FFF2-40B4-BE49-F238E27FC236}">
              <a16:creationId xmlns:a16="http://schemas.microsoft.com/office/drawing/2014/main" id="{3B9C6CC9-6AAA-41EA-9DE2-29833DEB9948}"/>
            </a:ext>
          </a:extLst>
        </xdr:cNvPr>
        <xdr:cNvSpPr/>
      </xdr:nvSpPr>
      <xdr:spPr bwMode="auto">
        <a:xfrm>
          <a:off x="704851" y="4800600"/>
          <a:ext cx="3790949" cy="1390650"/>
        </a:xfrm>
        <a:prstGeom prst="borderCallout2">
          <a:avLst>
            <a:gd name="adj1" fmla="val -25478"/>
            <a:gd name="adj2" fmla="val 102377"/>
            <a:gd name="adj3" fmla="val -9095"/>
            <a:gd name="adj4" fmla="val 105568"/>
            <a:gd name="adj5" fmla="val -1653"/>
            <a:gd name="adj6" fmla="val 88868"/>
          </a:avLst>
        </a:prstGeom>
        <a:solidFill>
          <a:srgbClr val="FFFFCC"/>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r>
            <a:rPr kumimoji="1" lang="ja-JP" altLang="ja-JP" sz="1100" b="1">
              <a:effectLst/>
              <a:latin typeface="+mn-lt"/>
              <a:ea typeface="+mn-ea"/>
              <a:cs typeface="+mn-cs"/>
            </a:rPr>
            <a:t>　計算シート⑰欄の金額と計算シート「配偶者の合計所得金額」欄の関係が、赤枠の表</a:t>
          </a:r>
          <a:r>
            <a:rPr kumimoji="1" lang="ja-JP" altLang="en-US" sz="1100" b="1">
              <a:effectLst/>
              <a:latin typeface="+mn-lt"/>
              <a:ea typeface="+mn-ea"/>
              <a:cs typeface="+mn-cs"/>
            </a:rPr>
            <a:t>と</a:t>
          </a:r>
          <a:r>
            <a:rPr kumimoji="1" lang="ja-JP" altLang="ja-JP" sz="1100" b="1">
              <a:effectLst/>
              <a:latin typeface="+mn-lt"/>
              <a:ea typeface="+mn-ea"/>
              <a:cs typeface="+mn-cs"/>
            </a:rPr>
            <a:t>対応しない場合、エラーメッセージが表示されます。</a:t>
          </a:r>
          <a:endParaRPr lang="ja-JP" altLang="ja-JP" sz="1100">
            <a:effectLst/>
          </a:endParaRPr>
        </a:p>
        <a:p>
          <a:r>
            <a:rPr kumimoji="1" lang="ja-JP" altLang="ja-JP" sz="1100" b="1">
              <a:effectLst/>
              <a:latin typeface="+mn-lt"/>
              <a:ea typeface="+mn-ea"/>
              <a:cs typeface="+mn-cs"/>
            </a:rPr>
            <a:t>　（例えば、計算シート「配偶者の合計所得金額」に１００万円と入力されているが、計算シート⑰欄に３６万円・２４万円・１２万円以外の金額の入力がある場合、エラーメッセージが表示されます。）</a:t>
          </a:r>
          <a:endParaRPr lang="ja-JP" altLang="ja-JP" sz="1100">
            <a:effectLst/>
          </a:endParaRPr>
        </a:p>
      </xdr:txBody>
    </xdr:sp>
    <xdr:clientData/>
  </xdr:twoCellAnchor>
  <xdr:twoCellAnchor>
    <xdr:from>
      <xdr:col>7</xdr:col>
      <xdr:colOff>425451</xdr:colOff>
      <xdr:row>32</xdr:row>
      <xdr:rowOff>44450</xdr:rowOff>
    </xdr:from>
    <xdr:to>
      <xdr:col>8</xdr:col>
      <xdr:colOff>352863</xdr:colOff>
      <xdr:row>34</xdr:row>
      <xdr:rowOff>75744</xdr:rowOff>
    </xdr:to>
    <xdr:sp macro="" textlink="">
      <xdr:nvSpPr>
        <xdr:cNvPr id="30" name="額縁 11">
          <a:hlinkClick xmlns:r="http://schemas.openxmlformats.org/officeDocument/2006/relationships" r:id="rId2"/>
          <a:extLst>
            <a:ext uri="{FF2B5EF4-FFF2-40B4-BE49-F238E27FC236}">
              <a16:creationId xmlns:a16="http://schemas.microsoft.com/office/drawing/2014/main" id="{DA03E575-E313-4071-BCAC-3FF22E898EFF}"/>
            </a:ext>
          </a:extLst>
        </xdr:cNvPr>
        <xdr:cNvSpPr/>
      </xdr:nvSpPr>
      <xdr:spPr bwMode="auto">
        <a:xfrm>
          <a:off x="4713569" y="5303744"/>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6</xdr:col>
      <xdr:colOff>440767</xdr:colOff>
      <xdr:row>10</xdr:row>
      <xdr:rowOff>90768</xdr:rowOff>
    </xdr:from>
    <xdr:to>
      <xdr:col>7</xdr:col>
      <xdr:colOff>368178</xdr:colOff>
      <xdr:row>12</xdr:row>
      <xdr:rowOff>122062</xdr:rowOff>
    </xdr:to>
    <xdr:sp macro="" textlink="">
      <xdr:nvSpPr>
        <xdr:cNvPr id="33" name="額縁 27">
          <a:hlinkClick xmlns:r="http://schemas.openxmlformats.org/officeDocument/2006/relationships" r:id="rId3"/>
          <a:extLst>
            <a:ext uri="{FF2B5EF4-FFF2-40B4-BE49-F238E27FC236}">
              <a16:creationId xmlns:a16="http://schemas.microsoft.com/office/drawing/2014/main" id="{1657F181-7DE3-43CB-9006-68595BDA7F00}"/>
            </a:ext>
          </a:extLst>
        </xdr:cNvPr>
        <xdr:cNvSpPr/>
      </xdr:nvSpPr>
      <xdr:spPr bwMode="auto">
        <a:xfrm>
          <a:off x="4116296" y="1734297"/>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xdr:colOff>
      <xdr:row>0</xdr:row>
      <xdr:rowOff>120650</xdr:rowOff>
    </xdr:from>
    <xdr:to>
      <xdr:col>16</xdr:col>
      <xdr:colOff>98360</xdr:colOff>
      <xdr:row>43</xdr:row>
      <xdr:rowOff>55750</xdr:rowOff>
    </xdr:to>
    <xdr:pic>
      <xdr:nvPicPr>
        <xdr:cNvPr id="2" name="図 1">
          <a:extLst>
            <a:ext uri="{FF2B5EF4-FFF2-40B4-BE49-F238E27FC236}">
              <a16:creationId xmlns:a16="http://schemas.microsoft.com/office/drawing/2014/main" id="{28759B04-B31D-44C2-BB72-8A9A2F8D1C0C}"/>
            </a:ext>
          </a:extLst>
        </xdr:cNvPr>
        <xdr:cNvPicPr>
          <a:picLocks noChangeAspect="1"/>
        </xdr:cNvPicPr>
      </xdr:nvPicPr>
      <xdr:blipFill>
        <a:blip xmlns:r="http://schemas.openxmlformats.org/officeDocument/2006/relationships" r:embed="rId1"/>
        <a:stretch>
          <a:fillRect/>
        </a:stretch>
      </xdr:blipFill>
      <xdr:spPr>
        <a:xfrm>
          <a:off x="1" y="120650"/>
          <a:ext cx="9953559" cy="7034400"/>
        </a:xfrm>
        <a:prstGeom prst="rect">
          <a:avLst/>
        </a:prstGeom>
      </xdr:spPr>
    </xdr:pic>
    <xdr:clientData/>
  </xdr:twoCellAnchor>
  <xdr:twoCellAnchor>
    <xdr:from>
      <xdr:col>13</xdr:col>
      <xdr:colOff>249145</xdr:colOff>
      <xdr:row>28</xdr:row>
      <xdr:rowOff>16919</xdr:rowOff>
    </xdr:from>
    <xdr:to>
      <xdr:col>15</xdr:col>
      <xdr:colOff>38100</xdr:colOff>
      <xdr:row>33</xdr:row>
      <xdr:rowOff>95250</xdr:rowOff>
    </xdr:to>
    <xdr:sp macro="" textlink="">
      <xdr:nvSpPr>
        <xdr:cNvPr id="3" name="正方形/長方形 2">
          <a:extLst>
            <a:ext uri="{FF2B5EF4-FFF2-40B4-BE49-F238E27FC236}">
              <a16:creationId xmlns:a16="http://schemas.microsoft.com/office/drawing/2014/main" id="{34DB7413-1BE0-4AAB-BCA2-D202BADB316C}"/>
            </a:ext>
          </a:extLst>
        </xdr:cNvPr>
        <xdr:cNvSpPr/>
      </xdr:nvSpPr>
      <xdr:spPr bwMode="auto">
        <a:xfrm>
          <a:off x="8256495" y="4639719"/>
          <a:ext cx="1020855" cy="903831"/>
        </a:xfrm>
        <a:prstGeom prst="rect">
          <a:avLst/>
        </a:prstGeom>
        <a:noFill/>
        <a:ln w="28575" cap="flat" cmpd="sng" algn="ctr">
          <a:solidFill>
            <a:schemeClr val="accent3">
              <a:lumMod val="75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492695</xdr:colOff>
      <xdr:row>22</xdr:row>
      <xdr:rowOff>44823</xdr:rowOff>
    </xdr:from>
    <xdr:to>
      <xdr:col>15</xdr:col>
      <xdr:colOff>76200</xdr:colOff>
      <xdr:row>26</xdr:row>
      <xdr:rowOff>66105</xdr:rowOff>
    </xdr:to>
    <xdr:sp macro="" textlink="">
      <xdr:nvSpPr>
        <xdr:cNvPr id="4" name="線吹き出し 2 (枠付き) 17">
          <a:extLst>
            <a:ext uri="{FF2B5EF4-FFF2-40B4-BE49-F238E27FC236}">
              <a16:creationId xmlns:a16="http://schemas.microsoft.com/office/drawing/2014/main" id="{FF0498D2-64A7-477B-8AED-0CC3DF01F019}"/>
            </a:ext>
          </a:extLst>
        </xdr:cNvPr>
        <xdr:cNvSpPr/>
      </xdr:nvSpPr>
      <xdr:spPr bwMode="auto">
        <a:xfrm>
          <a:off x="6618577" y="3660588"/>
          <a:ext cx="2646447" cy="678693"/>
        </a:xfrm>
        <a:prstGeom prst="borderCallout2">
          <a:avLst>
            <a:gd name="adj1" fmla="val 210204"/>
            <a:gd name="adj2" fmla="val 60824"/>
            <a:gd name="adj3" fmla="val 179694"/>
            <a:gd name="adj4" fmla="val 39754"/>
            <a:gd name="adj5" fmla="val 103479"/>
            <a:gd name="adj6" fmla="val 34440"/>
          </a:avLst>
        </a:prstGeom>
        <a:solidFill>
          <a:srgbClr val="FFFFCC"/>
        </a:solidFill>
        <a:ln w="19050" cap="flat" cmpd="sng" algn="ctr">
          <a:solidFill>
            <a:schemeClr val="accent3">
              <a:lumMod val="75000"/>
            </a:schemeClr>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この金額</a:t>
          </a:r>
          <a:r>
            <a:rPr kumimoji="1" lang="ja-JP" altLang="ja-JP" sz="1100" b="1">
              <a:effectLst/>
              <a:latin typeface="+mn-lt"/>
              <a:ea typeface="+mn-ea"/>
              <a:cs typeface="+mn-cs"/>
            </a:rPr>
            <a:t>（特定親族を複数有する場合は合計した</a:t>
          </a:r>
          <a:r>
            <a:rPr kumimoji="1" lang="ja-JP" altLang="en-US" sz="1100" b="1">
              <a:effectLst/>
              <a:latin typeface="+mn-lt"/>
              <a:ea typeface="+mn-ea"/>
              <a:cs typeface="+mn-cs"/>
            </a:rPr>
            <a:t>金</a:t>
          </a:r>
          <a:r>
            <a:rPr kumimoji="1" lang="ja-JP" altLang="ja-JP" sz="1100" b="1">
              <a:effectLst/>
              <a:latin typeface="+mn-lt"/>
              <a:ea typeface="+mn-ea"/>
              <a:cs typeface="+mn-cs"/>
            </a:rPr>
            <a:t>額）</a:t>
          </a:r>
          <a:r>
            <a:rPr kumimoji="1" lang="ja-JP" altLang="en-US" sz="1100" b="1">
              <a:solidFill>
                <a:schemeClr val="tx1"/>
              </a:solidFill>
            </a:rPr>
            <a:t>を</a:t>
          </a:r>
          <a:r>
            <a:rPr kumimoji="1" lang="ja-JP" altLang="ja-JP" sz="1100" b="1">
              <a:effectLst/>
              <a:latin typeface="+mn-lt"/>
              <a:ea typeface="+mn-ea"/>
              <a:cs typeface="+mn-cs"/>
            </a:rPr>
            <a:t>計算シート</a:t>
          </a:r>
          <a:r>
            <a:rPr kumimoji="1" lang="ja-JP" altLang="en-US" sz="1100" b="1">
              <a:solidFill>
                <a:schemeClr val="tx1"/>
              </a:solidFill>
              <a:effectLst/>
              <a:latin typeface="+mn-lt"/>
              <a:ea typeface="+mn-ea"/>
              <a:cs typeface="+mn-cs"/>
            </a:rPr>
            <a:t>⑰－２</a:t>
          </a:r>
          <a:r>
            <a:rPr kumimoji="1" lang="ja-JP" altLang="en-US" sz="1100" b="1">
              <a:solidFill>
                <a:schemeClr val="tx1"/>
              </a:solidFill>
            </a:rPr>
            <a:t>欄に入力</a:t>
          </a:r>
        </a:p>
      </xdr:txBody>
    </xdr:sp>
    <xdr:clientData/>
  </xdr:twoCellAnchor>
  <xdr:twoCellAnchor>
    <xdr:from>
      <xdr:col>0</xdr:col>
      <xdr:colOff>483857</xdr:colOff>
      <xdr:row>43</xdr:row>
      <xdr:rowOff>92466</xdr:rowOff>
    </xdr:from>
    <xdr:to>
      <xdr:col>13</xdr:col>
      <xdr:colOff>387153</xdr:colOff>
      <xdr:row>45</xdr:row>
      <xdr:rowOff>123594</xdr:rowOff>
    </xdr:to>
    <xdr:sp macro="" textlink="">
      <xdr:nvSpPr>
        <xdr:cNvPr id="5" name="テキスト ボックス 4">
          <a:extLst>
            <a:ext uri="{FF2B5EF4-FFF2-40B4-BE49-F238E27FC236}">
              <a16:creationId xmlns:a16="http://schemas.microsoft.com/office/drawing/2014/main" id="{77CF4EA1-2238-4561-A5A8-E3D8E4287AFF}"/>
            </a:ext>
          </a:extLst>
        </xdr:cNvPr>
        <xdr:cNvSpPr txBox="1"/>
      </xdr:nvSpPr>
      <xdr:spPr>
        <a:xfrm>
          <a:off x="483857" y="7191766"/>
          <a:ext cx="7910646" cy="361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twoCellAnchor>
    <xdr:from>
      <xdr:col>9</xdr:col>
      <xdr:colOff>438150</xdr:colOff>
      <xdr:row>23</xdr:row>
      <xdr:rowOff>146050</xdr:rowOff>
    </xdr:from>
    <xdr:to>
      <xdr:col>10</xdr:col>
      <xdr:colOff>365562</xdr:colOff>
      <xdr:row>26</xdr:row>
      <xdr:rowOff>12992</xdr:rowOff>
    </xdr:to>
    <xdr:sp macro="" textlink="">
      <xdr:nvSpPr>
        <xdr:cNvPr id="12" name="額縁 11">
          <a:hlinkClick xmlns:r="http://schemas.openxmlformats.org/officeDocument/2006/relationships" r:id="rId2"/>
          <a:extLst>
            <a:ext uri="{FF2B5EF4-FFF2-40B4-BE49-F238E27FC236}">
              <a16:creationId xmlns:a16="http://schemas.microsoft.com/office/drawing/2014/main" id="{C096FFDC-E2E3-4174-A8C8-9F9FCD4C369F}"/>
            </a:ext>
          </a:extLst>
        </xdr:cNvPr>
        <xdr:cNvSpPr/>
      </xdr:nvSpPr>
      <xdr:spPr bwMode="auto">
        <a:xfrm>
          <a:off x="5951444" y="3926168"/>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xdr:colOff>
      <xdr:row>0</xdr:row>
      <xdr:rowOff>120650</xdr:rowOff>
    </xdr:from>
    <xdr:to>
      <xdr:col>16</xdr:col>
      <xdr:colOff>98360</xdr:colOff>
      <xdr:row>43</xdr:row>
      <xdr:rowOff>55750</xdr:rowOff>
    </xdr:to>
    <xdr:pic>
      <xdr:nvPicPr>
        <xdr:cNvPr id="2" name="図 1">
          <a:extLst>
            <a:ext uri="{FF2B5EF4-FFF2-40B4-BE49-F238E27FC236}">
              <a16:creationId xmlns:a16="http://schemas.microsoft.com/office/drawing/2014/main" id="{A470325A-C34F-4759-A470-73D7C0E164C0}"/>
            </a:ext>
          </a:extLst>
        </xdr:cNvPr>
        <xdr:cNvPicPr>
          <a:picLocks noChangeAspect="1"/>
        </xdr:cNvPicPr>
      </xdr:nvPicPr>
      <xdr:blipFill>
        <a:blip xmlns:r="http://schemas.openxmlformats.org/officeDocument/2006/relationships" r:embed="rId1"/>
        <a:stretch>
          <a:fillRect/>
        </a:stretch>
      </xdr:blipFill>
      <xdr:spPr>
        <a:xfrm>
          <a:off x="1" y="120650"/>
          <a:ext cx="9953559" cy="7034400"/>
        </a:xfrm>
        <a:prstGeom prst="rect">
          <a:avLst/>
        </a:prstGeom>
      </xdr:spPr>
    </xdr:pic>
    <xdr:clientData/>
  </xdr:twoCellAnchor>
  <xdr:twoCellAnchor>
    <xdr:from>
      <xdr:col>13</xdr:col>
      <xdr:colOff>9446</xdr:colOff>
      <xdr:row>31</xdr:row>
      <xdr:rowOff>157138</xdr:rowOff>
    </xdr:from>
    <xdr:to>
      <xdr:col>13</xdr:col>
      <xdr:colOff>549446</xdr:colOff>
      <xdr:row>34</xdr:row>
      <xdr:rowOff>24079</xdr:rowOff>
    </xdr:to>
    <xdr:sp macro="" textlink="">
      <xdr:nvSpPr>
        <xdr:cNvPr id="5" name="額縁 23">
          <a:hlinkClick xmlns:r="http://schemas.openxmlformats.org/officeDocument/2006/relationships" r:id="rId2"/>
          <a:extLst>
            <a:ext uri="{FF2B5EF4-FFF2-40B4-BE49-F238E27FC236}">
              <a16:creationId xmlns:a16="http://schemas.microsoft.com/office/drawing/2014/main" id="{95E55610-253A-4DE5-82C1-E06EF0E5A106}"/>
            </a:ext>
          </a:extLst>
        </xdr:cNvPr>
        <xdr:cNvSpPr/>
      </xdr:nvSpPr>
      <xdr:spPr bwMode="auto">
        <a:xfrm>
          <a:off x="7973093" y="5252079"/>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0</xdr:col>
      <xdr:colOff>569515</xdr:colOff>
      <xdr:row>36</xdr:row>
      <xdr:rowOff>40343</xdr:rowOff>
    </xdr:from>
    <xdr:to>
      <xdr:col>15</xdr:col>
      <xdr:colOff>158751</xdr:colOff>
      <xdr:row>42</xdr:row>
      <xdr:rowOff>146050</xdr:rowOff>
    </xdr:to>
    <xdr:sp macro="" textlink="">
      <xdr:nvSpPr>
        <xdr:cNvPr id="6" name="正方形/長方形 5">
          <a:extLst>
            <a:ext uri="{FF2B5EF4-FFF2-40B4-BE49-F238E27FC236}">
              <a16:creationId xmlns:a16="http://schemas.microsoft.com/office/drawing/2014/main" id="{85185340-96A8-45D2-821B-17E329CCBDAE}"/>
            </a:ext>
          </a:extLst>
        </xdr:cNvPr>
        <xdr:cNvSpPr/>
      </xdr:nvSpPr>
      <xdr:spPr bwMode="auto">
        <a:xfrm>
          <a:off x="569515" y="5983943"/>
          <a:ext cx="8828486" cy="1096307"/>
        </a:xfrm>
        <a:prstGeom prst="rect">
          <a:avLst/>
        </a:prstGeom>
        <a:noFill/>
        <a:ln w="28575"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8</xdr:col>
      <xdr:colOff>584195</xdr:colOff>
      <xdr:row>31</xdr:row>
      <xdr:rowOff>4859</xdr:rowOff>
    </xdr:from>
    <xdr:to>
      <xdr:col>12</xdr:col>
      <xdr:colOff>408265</xdr:colOff>
      <xdr:row>35</xdr:row>
      <xdr:rowOff>10462</xdr:rowOff>
    </xdr:to>
    <xdr:sp macro="" textlink="">
      <xdr:nvSpPr>
        <xdr:cNvPr id="7" name="線吹き出し 2 (枠付き) 26">
          <a:extLst>
            <a:ext uri="{FF2B5EF4-FFF2-40B4-BE49-F238E27FC236}">
              <a16:creationId xmlns:a16="http://schemas.microsoft.com/office/drawing/2014/main" id="{418D5187-089E-4FA1-BD55-9D3632E3FBE2}"/>
            </a:ext>
          </a:extLst>
        </xdr:cNvPr>
        <xdr:cNvSpPr/>
      </xdr:nvSpPr>
      <xdr:spPr bwMode="auto">
        <a:xfrm>
          <a:off x="5511795" y="5122959"/>
          <a:ext cx="2287870" cy="666003"/>
        </a:xfrm>
        <a:prstGeom prst="borderCallout2">
          <a:avLst>
            <a:gd name="adj1" fmla="val 48651"/>
            <a:gd name="adj2" fmla="val -1466"/>
            <a:gd name="adj3" fmla="val 83525"/>
            <a:gd name="adj4" fmla="val -33225"/>
            <a:gd name="adj5" fmla="val 131007"/>
            <a:gd name="adj6" fmla="val -42392"/>
          </a:avLst>
        </a:prstGeom>
        <a:solidFill>
          <a:srgbClr val="FFFFCC"/>
        </a:solidFill>
        <a:ln w="19050"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この欄の記載がある場合は、</a:t>
          </a:r>
          <a:r>
            <a:rPr kumimoji="1" lang="ja-JP" altLang="ja-JP" sz="1100" b="1">
              <a:effectLst/>
              <a:latin typeface="+mn-lt"/>
              <a:ea typeface="+mn-ea"/>
              <a:cs typeface="+mn-cs"/>
            </a:rPr>
            <a:t>計算シート</a:t>
          </a:r>
          <a:r>
            <a:rPr kumimoji="1" lang="ja-JP" altLang="en-US" sz="1100" b="1">
              <a:solidFill>
                <a:schemeClr val="tx1"/>
              </a:solidFill>
            </a:rPr>
            <a:t>「所得金額調整控除の適用の有無」欄に</a:t>
          </a:r>
          <a:r>
            <a:rPr kumimoji="1" lang="en-US" altLang="ja-JP" sz="1100" b="1">
              <a:solidFill>
                <a:schemeClr val="tx1"/>
              </a:solidFill>
            </a:rPr>
            <a:t>『</a:t>
          </a:r>
          <a:r>
            <a:rPr kumimoji="1" lang="ja-JP" altLang="en-US" sz="1100" b="1">
              <a:solidFill>
                <a:schemeClr val="tx1"/>
              </a:solidFill>
            </a:rPr>
            <a:t>有</a:t>
          </a:r>
          <a:r>
            <a:rPr kumimoji="1" lang="en-US" altLang="ja-JP" sz="1100" b="1">
              <a:solidFill>
                <a:schemeClr val="tx1"/>
              </a:solidFill>
            </a:rPr>
            <a:t>』</a:t>
          </a:r>
          <a:r>
            <a:rPr kumimoji="1" lang="ja-JP" altLang="en-US" sz="1100" b="1">
              <a:solidFill>
                <a:schemeClr val="tx1"/>
              </a:solidFill>
            </a:rPr>
            <a:t>と入力（選択）</a:t>
          </a:r>
        </a:p>
      </xdr:txBody>
    </xdr:sp>
    <xdr:clientData/>
  </xdr:twoCellAnchor>
  <xdr:twoCellAnchor>
    <xdr:from>
      <xdr:col>0</xdr:col>
      <xdr:colOff>483857</xdr:colOff>
      <xdr:row>43</xdr:row>
      <xdr:rowOff>92466</xdr:rowOff>
    </xdr:from>
    <xdr:to>
      <xdr:col>13</xdr:col>
      <xdr:colOff>387153</xdr:colOff>
      <xdr:row>45</xdr:row>
      <xdr:rowOff>123594</xdr:rowOff>
    </xdr:to>
    <xdr:sp macro="" textlink="">
      <xdr:nvSpPr>
        <xdr:cNvPr id="9" name="テキスト ボックス 8">
          <a:extLst>
            <a:ext uri="{FF2B5EF4-FFF2-40B4-BE49-F238E27FC236}">
              <a16:creationId xmlns:a16="http://schemas.microsoft.com/office/drawing/2014/main" id="{2C568A2A-0D91-47FB-B649-44E3C575D735}"/>
            </a:ext>
          </a:extLst>
        </xdr:cNvPr>
        <xdr:cNvSpPr txBox="1"/>
      </xdr:nvSpPr>
      <xdr:spPr>
        <a:xfrm>
          <a:off x="483857" y="7191766"/>
          <a:ext cx="7910646" cy="361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201705</xdr:colOff>
      <xdr:row>0</xdr:row>
      <xdr:rowOff>141942</xdr:rowOff>
    </xdr:from>
    <xdr:to>
      <xdr:col>16</xdr:col>
      <xdr:colOff>406605</xdr:colOff>
      <xdr:row>43</xdr:row>
      <xdr:rowOff>94766</xdr:rowOff>
    </xdr:to>
    <xdr:pic>
      <xdr:nvPicPr>
        <xdr:cNvPr id="2" name="図 1">
          <a:extLst>
            <a:ext uri="{FF2B5EF4-FFF2-40B4-BE49-F238E27FC236}">
              <a16:creationId xmlns:a16="http://schemas.microsoft.com/office/drawing/2014/main" id="{DB7437EB-77F3-4525-9117-675F9397D236}"/>
            </a:ext>
          </a:extLst>
        </xdr:cNvPr>
        <xdr:cNvPicPr>
          <a:picLocks noChangeAspect="1"/>
        </xdr:cNvPicPr>
      </xdr:nvPicPr>
      <xdr:blipFill>
        <a:blip xmlns:r="http://schemas.openxmlformats.org/officeDocument/2006/relationships" r:embed="rId1"/>
        <a:stretch>
          <a:fillRect/>
        </a:stretch>
      </xdr:blipFill>
      <xdr:spPr>
        <a:xfrm>
          <a:off x="201705" y="141942"/>
          <a:ext cx="10006312" cy="7020000"/>
        </a:xfrm>
        <a:prstGeom prst="rect">
          <a:avLst/>
        </a:prstGeom>
      </xdr:spPr>
    </xdr:pic>
    <xdr:clientData/>
  </xdr:twoCellAnchor>
  <xdr:twoCellAnchor>
    <xdr:from>
      <xdr:col>3</xdr:col>
      <xdr:colOff>596147</xdr:colOff>
      <xdr:row>33</xdr:row>
      <xdr:rowOff>130359</xdr:rowOff>
    </xdr:from>
    <xdr:to>
      <xdr:col>6</xdr:col>
      <xdr:colOff>493053</xdr:colOff>
      <xdr:row>36</xdr:row>
      <xdr:rowOff>76943</xdr:rowOff>
    </xdr:to>
    <xdr:sp macro="" textlink="">
      <xdr:nvSpPr>
        <xdr:cNvPr id="5" name="線吹き出し 2 (枠付き) 4">
          <a:extLst>
            <a:ext uri="{FF2B5EF4-FFF2-40B4-BE49-F238E27FC236}">
              <a16:creationId xmlns:a16="http://schemas.microsoft.com/office/drawing/2014/main" id="{00000000-0008-0000-0500-000005000000}"/>
            </a:ext>
          </a:extLst>
        </xdr:cNvPr>
        <xdr:cNvSpPr/>
      </xdr:nvSpPr>
      <xdr:spPr bwMode="auto">
        <a:xfrm>
          <a:off x="2433912" y="5554006"/>
          <a:ext cx="1734670" cy="439643"/>
        </a:xfrm>
        <a:prstGeom prst="borderCallout2">
          <a:avLst>
            <a:gd name="adj1" fmla="val 64990"/>
            <a:gd name="adj2" fmla="val 104103"/>
            <a:gd name="adj3" fmla="val 74889"/>
            <a:gd name="adj4" fmla="val 120952"/>
            <a:gd name="adj5" fmla="val 195989"/>
            <a:gd name="adj6" fmla="val 142835"/>
          </a:avLst>
        </a:prstGeom>
        <a:solidFill>
          <a:srgbClr val="FFFFCC"/>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この金額を</a:t>
          </a:r>
          <a:r>
            <a:rPr kumimoji="1" lang="ja-JP" altLang="ja-JP" sz="1100" b="1">
              <a:effectLst/>
              <a:latin typeface="+mn-lt"/>
              <a:ea typeface="+mn-ea"/>
              <a:cs typeface="+mn-cs"/>
            </a:rPr>
            <a:t>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⑮</a:t>
          </a:r>
          <a:r>
            <a:rPr kumimoji="1" lang="ja-JP" altLang="en-US" sz="1100" b="1">
              <a:solidFill>
                <a:schemeClr val="tx1"/>
              </a:solidFill>
            </a:rPr>
            <a:t>欄に入力</a:t>
          </a:r>
        </a:p>
      </xdr:txBody>
    </xdr:sp>
    <xdr:clientData/>
  </xdr:twoCellAnchor>
  <xdr:twoCellAnchor>
    <xdr:from>
      <xdr:col>13</xdr:col>
      <xdr:colOff>593912</xdr:colOff>
      <xdr:row>23</xdr:row>
      <xdr:rowOff>14513</xdr:rowOff>
    </xdr:from>
    <xdr:to>
      <xdr:col>15</xdr:col>
      <xdr:colOff>388470</xdr:colOff>
      <xdr:row>25</xdr:row>
      <xdr:rowOff>7470</xdr:rowOff>
    </xdr:to>
    <xdr:sp macro="" textlink="">
      <xdr:nvSpPr>
        <xdr:cNvPr id="6" name="正方形/長方形 5">
          <a:extLst>
            <a:ext uri="{FF2B5EF4-FFF2-40B4-BE49-F238E27FC236}">
              <a16:creationId xmlns:a16="http://schemas.microsoft.com/office/drawing/2014/main" id="{00000000-0008-0000-0500-000006000000}"/>
            </a:ext>
          </a:extLst>
        </xdr:cNvPr>
        <xdr:cNvSpPr/>
      </xdr:nvSpPr>
      <xdr:spPr bwMode="auto">
        <a:xfrm>
          <a:off x="8557559" y="3794631"/>
          <a:ext cx="1019735" cy="321663"/>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9</xdr:col>
      <xdr:colOff>251759</xdr:colOff>
      <xdr:row>20</xdr:row>
      <xdr:rowOff>104589</xdr:rowOff>
    </xdr:from>
    <xdr:to>
      <xdr:col>12</xdr:col>
      <xdr:colOff>562908</xdr:colOff>
      <xdr:row>22</xdr:row>
      <xdr:rowOff>15689</xdr:rowOff>
    </xdr:to>
    <xdr:sp macro="" textlink="">
      <xdr:nvSpPr>
        <xdr:cNvPr id="7" name="線吹き出し 2 (枠付き) 6">
          <a:extLst>
            <a:ext uri="{FF2B5EF4-FFF2-40B4-BE49-F238E27FC236}">
              <a16:creationId xmlns:a16="http://schemas.microsoft.com/office/drawing/2014/main" id="{00000000-0008-0000-0500-000007000000}"/>
            </a:ext>
          </a:extLst>
        </xdr:cNvPr>
        <xdr:cNvSpPr/>
      </xdr:nvSpPr>
      <xdr:spPr bwMode="auto">
        <a:xfrm>
          <a:off x="5765053" y="3391648"/>
          <a:ext cx="2148914" cy="239806"/>
        </a:xfrm>
        <a:prstGeom prst="borderCallout2">
          <a:avLst>
            <a:gd name="adj1" fmla="val 60203"/>
            <a:gd name="adj2" fmla="val 101513"/>
            <a:gd name="adj3" fmla="val 78201"/>
            <a:gd name="adj4" fmla="val 125531"/>
            <a:gd name="adj5" fmla="val 157225"/>
            <a:gd name="adj6" fmla="val 140241"/>
          </a:avLst>
        </a:prstGeom>
        <a:solidFill>
          <a:srgbClr val="FFFFCC"/>
        </a:solidFill>
        <a:ln w="19050" cap="flat" cmpd="sng" algn="ctr">
          <a:solidFill>
            <a:schemeClr val="tx2"/>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　この金額を</a:t>
          </a:r>
          <a:r>
            <a:rPr kumimoji="1" lang="ja-JP" altLang="ja-JP" sz="1100" b="1">
              <a:effectLst/>
              <a:latin typeface="+mn-lt"/>
              <a:ea typeface="+mn-ea"/>
              <a:cs typeface="+mn-cs"/>
            </a:rPr>
            <a:t>計算シート</a:t>
          </a:r>
          <a:r>
            <a:rPr kumimoji="1" lang="ja-JP" altLang="en-US" sz="1100" b="1">
              <a:solidFill>
                <a:schemeClr val="tx1"/>
              </a:solidFill>
            </a:rPr>
            <a:t>⑯欄に入力</a:t>
          </a:r>
        </a:p>
      </xdr:txBody>
    </xdr:sp>
    <xdr:clientData/>
  </xdr:twoCellAnchor>
  <xdr:twoCellAnchor>
    <xdr:from>
      <xdr:col>8</xdr:col>
      <xdr:colOff>538440</xdr:colOff>
      <xdr:row>14</xdr:row>
      <xdr:rowOff>60139</xdr:rowOff>
    </xdr:from>
    <xdr:to>
      <xdr:col>9</xdr:col>
      <xdr:colOff>465852</xdr:colOff>
      <xdr:row>16</xdr:row>
      <xdr:rowOff>91433</xdr:rowOff>
    </xdr:to>
    <xdr:sp macro="" textlink="">
      <xdr:nvSpPr>
        <xdr:cNvPr id="8" name="額縁 7">
          <a:hlinkClick xmlns:r="http://schemas.openxmlformats.org/officeDocument/2006/relationships" r:id="rId2"/>
          <a:extLst>
            <a:ext uri="{FF2B5EF4-FFF2-40B4-BE49-F238E27FC236}">
              <a16:creationId xmlns:a16="http://schemas.microsoft.com/office/drawing/2014/main" id="{00000000-0008-0000-0500-000008000000}"/>
            </a:ext>
          </a:extLst>
        </xdr:cNvPr>
        <xdr:cNvSpPr/>
      </xdr:nvSpPr>
      <xdr:spPr bwMode="auto">
        <a:xfrm>
          <a:off x="5439146" y="2361080"/>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8</xdr:col>
      <xdr:colOff>14937</xdr:colOff>
      <xdr:row>37</xdr:row>
      <xdr:rowOff>99356</xdr:rowOff>
    </xdr:from>
    <xdr:to>
      <xdr:col>9</xdr:col>
      <xdr:colOff>194235</xdr:colOff>
      <xdr:row>42</xdr:row>
      <xdr:rowOff>29882</xdr:rowOff>
    </xdr:to>
    <xdr:sp macro="" textlink="">
      <xdr:nvSpPr>
        <xdr:cNvPr id="13" name="正方形/長方形 12">
          <a:extLst>
            <a:ext uri="{FF2B5EF4-FFF2-40B4-BE49-F238E27FC236}">
              <a16:creationId xmlns:a16="http://schemas.microsoft.com/office/drawing/2014/main" id="{00000000-0008-0000-0500-00000D000000}"/>
            </a:ext>
          </a:extLst>
        </xdr:cNvPr>
        <xdr:cNvSpPr/>
      </xdr:nvSpPr>
      <xdr:spPr bwMode="auto">
        <a:xfrm>
          <a:off x="4915643" y="6180415"/>
          <a:ext cx="791886" cy="752291"/>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148666</xdr:colOff>
      <xdr:row>19</xdr:row>
      <xdr:rowOff>76948</xdr:rowOff>
    </xdr:from>
    <xdr:to>
      <xdr:col>15</xdr:col>
      <xdr:colOff>388471</xdr:colOff>
      <xdr:row>21</xdr:row>
      <xdr:rowOff>37354</xdr:rowOff>
    </xdr:to>
    <xdr:sp macro="" textlink="">
      <xdr:nvSpPr>
        <xdr:cNvPr id="14" name="正方形/長方形 13">
          <a:extLst>
            <a:ext uri="{FF2B5EF4-FFF2-40B4-BE49-F238E27FC236}">
              <a16:creationId xmlns:a16="http://schemas.microsoft.com/office/drawing/2014/main" id="{00000000-0008-0000-0500-00000E000000}"/>
            </a:ext>
          </a:extLst>
        </xdr:cNvPr>
        <xdr:cNvSpPr/>
      </xdr:nvSpPr>
      <xdr:spPr bwMode="auto">
        <a:xfrm>
          <a:off x="8724901" y="3199654"/>
          <a:ext cx="852394" cy="289112"/>
        </a:xfrm>
        <a:prstGeom prst="rect">
          <a:avLst/>
        </a:prstGeom>
        <a:noFill/>
        <a:ln w="28575"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9</xdr:col>
      <xdr:colOff>538443</xdr:colOff>
      <xdr:row>14</xdr:row>
      <xdr:rowOff>0</xdr:rowOff>
    </xdr:from>
    <xdr:to>
      <xdr:col>13</xdr:col>
      <xdr:colOff>30818</xdr:colOff>
      <xdr:row>16</xdr:row>
      <xdr:rowOff>146984</xdr:rowOff>
    </xdr:to>
    <xdr:sp macro="" textlink="">
      <xdr:nvSpPr>
        <xdr:cNvPr id="15" name="線吹き出し 2 (枠付き) 14">
          <a:extLst>
            <a:ext uri="{FF2B5EF4-FFF2-40B4-BE49-F238E27FC236}">
              <a16:creationId xmlns:a16="http://schemas.microsoft.com/office/drawing/2014/main" id="{00000000-0008-0000-0500-00000F000000}"/>
            </a:ext>
          </a:extLst>
        </xdr:cNvPr>
        <xdr:cNvSpPr/>
      </xdr:nvSpPr>
      <xdr:spPr bwMode="auto">
        <a:xfrm>
          <a:off x="6051737" y="2300941"/>
          <a:ext cx="1942728" cy="475690"/>
        </a:xfrm>
        <a:prstGeom prst="borderCallout2">
          <a:avLst>
            <a:gd name="adj1" fmla="val 54762"/>
            <a:gd name="adj2" fmla="val 100442"/>
            <a:gd name="adj3" fmla="val 78018"/>
            <a:gd name="adj4" fmla="val 153906"/>
            <a:gd name="adj5" fmla="val 183155"/>
            <a:gd name="adj6" fmla="val 163164"/>
          </a:avLst>
        </a:prstGeom>
        <a:solidFill>
          <a:srgbClr val="FFFFCC"/>
        </a:solidFill>
        <a:ln w="19050"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この金額を計算シート「旧長期損害保険料支払額」欄に入力</a:t>
          </a:r>
        </a:p>
      </xdr:txBody>
    </xdr:sp>
    <xdr:clientData/>
  </xdr:twoCellAnchor>
  <xdr:twoCellAnchor>
    <xdr:from>
      <xdr:col>2</xdr:col>
      <xdr:colOff>517709</xdr:colOff>
      <xdr:row>26</xdr:row>
      <xdr:rowOff>52668</xdr:rowOff>
    </xdr:from>
    <xdr:to>
      <xdr:col>3</xdr:col>
      <xdr:colOff>445120</xdr:colOff>
      <xdr:row>28</xdr:row>
      <xdr:rowOff>83962</xdr:rowOff>
    </xdr:to>
    <xdr:sp macro="" textlink="">
      <xdr:nvSpPr>
        <xdr:cNvPr id="16" name="額縁 15">
          <a:hlinkClick xmlns:r="http://schemas.openxmlformats.org/officeDocument/2006/relationships" r:id="rId3"/>
          <a:extLst>
            <a:ext uri="{FF2B5EF4-FFF2-40B4-BE49-F238E27FC236}">
              <a16:creationId xmlns:a16="http://schemas.microsoft.com/office/drawing/2014/main" id="{00000000-0008-0000-0500-000010000000}"/>
            </a:ext>
          </a:extLst>
        </xdr:cNvPr>
        <xdr:cNvSpPr/>
      </xdr:nvSpPr>
      <xdr:spPr bwMode="auto">
        <a:xfrm>
          <a:off x="1742885" y="4325844"/>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3</xdr:col>
      <xdr:colOff>520701</xdr:colOff>
      <xdr:row>24</xdr:row>
      <xdr:rowOff>149411</xdr:rowOff>
    </xdr:from>
    <xdr:to>
      <xdr:col>7</xdr:col>
      <xdr:colOff>595781</xdr:colOff>
      <xdr:row>30</xdr:row>
      <xdr:rowOff>52295</xdr:rowOff>
    </xdr:to>
    <xdr:sp macro="" textlink="">
      <xdr:nvSpPr>
        <xdr:cNvPr id="17" name="線吹き出し 2 (枠付き) 16">
          <a:extLst>
            <a:ext uri="{FF2B5EF4-FFF2-40B4-BE49-F238E27FC236}">
              <a16:creationId xmlns:a16="http://schemas.microsoft.com/office/drawing/2014/main" id="{00000000-0008-0000-0500-000011000000}"/>
            </a:ext>
          </a:extLst>
        </xdr:cNvPr>
        <xdr:cNvSpPr/>
      </xdr:nvSpPr>
      <xdr:spPr bwMode="auto">
        <a:xfrm>
          <a:off x="2358466" y="4093882"/>
          <a:ext cx="2525433" cy="889001"/>
        </a:xfrm>
        <a:prstGeom prst="borderCallout2">
          <a:avLst>
            <a:gd name="adj1" fmla="val 21460"/>
            <a:gd name="adj2" fmla="val 101425"/>
            <a:gd name="adj3" fmla="val 28932"/>
            <a:gd name="adj4" fmla="val 118457"/>
            <a:gd name="adj5" fmla="val 61184"/>
            <a:gd name="adj6" fmla="val 142413"/>
          </a:avLst>
        </a:prstGeom>
        <a:solidFill>
          <a:srgbClr val="FFFFCC"/>
        </a:solidFill>
        <a:ln w="19050"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b="1">
              <a:solidFill>
                <a:schemeClr val="tx1"/>
              </a:solidFill>
            </a:rPr>
            <a:t>　この欄に国民年金の保険料又は国民年金基金に係る掛金の金額の記載がある場合には、その合計額を計算シート「⑬のうち国民年金保険料等の金額」欄に入力</a:t>
          </a:r>
        </a:p>
      </xdr:txBody>
    </xdr:sp>
    <xdr:clientData/>
  </xdr:twoCellAnchor>
  <xdr:twoCellAnchor>
    <xdr:from>
      <xdr:col>9</xdr:col>
      <xdr:colOff>442259</xdr:colOff>
      <xdr:row>26</xdr:row>
      <xdr:rowOff>156883</xdr:rowOff>
    </xdr:from>
    <xdr:to>
      <xdr:col>15</xdr:col>
      <xdr:colOff>395941</xdr:colOff>
      <xdr:row>30</xdr:row>
      <xdr:rowOff>14941</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5955553" y="4430059"/>
          <a:ext cx="3629212" cy="515470"/>
        </a:xfrm>
        <a:prstGeom prst="rect">
          <a:avLst/>
        </a:prstGeom>
        <a:noFill/>
        <a:ln w="28575"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539995</xdr:colOff>
      <xdr:row>43</xdr:row>
      <xdr:rowOff>161104</xdr:rowOff>
    </xdr:from>
    <xdr:to>
      <xdr:col>13</xdr:col>
      <xdr:colOff>378331</xdr:colOff>
      <xdr:row>46</xdr:row>
      <xdr:rowOff>29179</xdr:rowOff>
    </xdr:to>
    <xdr:sp macro="" textlink="">
      <xdr:nvSpPr>
        <xdr:cNvPr id="22" name="テキスト ボックス 21">
          <a:extLst>
            <a:ext uri="{FF2B5EF4-FFF2-40B4-BE49-F238E27FC236}">
              <a16:creationId xmlns:a16="http://schemas.microsoft.com/office/drawing/2014/main" id="{00000000-0008-0000-0500-000016000000}"/>
            </a:ext>
          </a:extLst>
        </xdr:cNvPr>
        <xdr:cNvSpPr txBox="1"/>
      </xdr:nvSpPr>
      <xdr:spPr>
        <a:xfrm>
          <a:off x="539995" y="7228280"/>
          <a:ext cx="7801983" cy="3611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twoCellAnchor>
    <xdr:from>
      <xdr:col>14</xdr:col>
      <xdr:colOff>139138</xdr:colOff>
      <xdr:row>40</xdr:row>
      <xdr:rowOff>88849</xdr:rowOff>
    </xdr:from>
    <xdr:to>
      <xdr:col>15</xdr:col>
      <xdr:colOff>395941</xdr:colOff>
      <xdr:row>42</xdr:row>
      <xdr:rowOff>37352</xdr:rowOff>
    </xdr:to>
    <xdr:sp macro="" textlink="">
      <xdr:nvSpPr>
        <xdr:cNvPr id="23" name="正方形/長方形 22">
          <a:extLst>
            <a:ext uri="{FF2B5EF4-FFF2-40B4-BE49-F238E27FC236}">
              <a16:creationId xmlns:a16="http://schemas.microsoft.com/office/drawing/2014/main" id="{00000000-0008-0000-0500-000017000000}"/>
            </a:ext>
          </a:extLst>
        </xdr:cNvPr>
        <xdr:cNvSpPr/>
      </xdr:nvSpPr>
      <xdr:spPr bwMode="auto">
        <a:xfrm>
          <a:off x="8715373" y="6662967"/>
          <a:ext cx="869392" cy="277209"/>
        </a:xfrm>
        <a:prstGeom prst="rect">
          <a:avLst/>
        </a:prstGeom>
        <a:noFill/>
        <a:ln w="28575" cap="flat" cmpd="sng" algn="ctr">
          <a:solidFill>
            <a:schemeClr val="accent6"/>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141195</xdr:colOff>
      <xdr:row>39</xdr:row>
      <xdr:rowOff>11579</xdr:rowOff>
    </xdr:from>
    <xdr:to>
      <xdr:col>13</xdr:col>
      <xdr:colOff>436283</xdr:colOff>
      <xdr:row>40</xdr:row>
      <xdr:rowOff>138579</xdr:rowOff>
    </xdr:to>
    <xdr:sp macro="" textlink="">
      <xdr:nvSpPr>
        <xdr:cNvPr id="25" name="線吹き出し 2 (枠付き) 24">
          <a:extLst>
            <a:ext uri="{FF2B5EF4-FFF2-40B4-BE49-F238E27FC236}">
              <a16:creationId xmlns:a16="http://schemas.microsoft.com/office/drawing/2014/main" id="{00000000-0008-0000-0500-000019000000}"/>
            </a:ext>
          </a:extLst>
        </xdr:cNvPr>
        <xdr:cNvSpPr/>
      </xdr:nvSpPr>
      <xdr:spPr bwMode="auto">
        <a:xfrm>
          <a:off x="6267077" y="6421344"/>
          <a:ext cx="2132853" cy="291353"/>
        </a:xfrm>
        <a:prstGeom prst="borderCallout2">
          <a:avLst>
            <a:gd name="adj1" fmla="val 39267"/>
            <a:gd name="adj2" fmla="val 102852"/>
            <a:gd name="adj3" fmla="val 41138"/>
            <a:gd name="adj4" fmla="val 126993"/>
            <a:gd name="adj5" fmla="val 81440"/>
            <a:gd name="adj6" fmla="val 133984"/>
          </a:avLst>
        </a:prstGeom>
        <a:solidFill>
          <a:srgbClr val="FFFFCC"/>
        </a:solidFill>
        <a:ln w="19050" cap="flat" cmpd="sng" algn="ctr">
          <a:solidFill>
            <a:schemeClr val="accent6"/>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　この金額を計算シート⑭欄に入力</a:t>
          </a:r>
        </a:p>
      </xdr:txBody>
    </xdr:sp>
    <xdr:clientData/>
  </xdr:twoCellAnchor>
  <xdr:twoCellAnchor>
    <xdr:from>
      <xdr:col>14</xdr:col>
      <xdr:colOff>143436</xdr:colOff>
      <xdr:row>30</xdr:row>
      <xdr:rowOff>47198</xdr:rowOff>
    </xdr:from>
    <xdr:to>
      <xdr:col>15</xdr:col>
      <xdr:colOff>388471</xdr:colOff>
      <xdr:row>31</xdr:row>
      <xdr:rowOff>119530</xdr:rowOff>
    </xdr:to>
    <xdr:sp macro="" textlink="">
      <xdr:nvSpPr>
        <xdr:cNvPr id="26" name="正方形/長方形 25">
          <a:extLst>
            <a:ext uri="{FF2B5EF4-FFF2-40B4-BE49-F238E27FC236}">
              <a16:creationId xmlns:a16="http://schemas.microsoft.com/office/drawing/2014/main" id="{00000000-0008-0000-0500-00001A000000}"/>
            </a:ext>
          </a:extLst>
        </xdr:cNvPr>
        <xdr:cNvSpPr/>
      </xdr:nvSpPr>
      <xdr:spPr bwMode="auto">
        <a:xfrm>
          <a:off x="8719671" y="4977786"/>
          <a:ext cx="857624" cy="236685"/>
        </a:xfrm>
        <a:prstGeom prst="rect">
          <a:avLst/>
        </a:prstGeom>
        <a:noFill/>
        <a:ln w="28575"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433668</xdr:colOff>
      <xdr:row>32</xdr:row>
      <xdr:rowOff>67236</xdr:rowOff>
    </xdr:from>
    <xdr:to>
      <xdr:col>14</xdr:col>
      <xdr:colOff>135217</xdr:colOff>
      <xdr:row>33</xdr:row>
      <xdr:rowOff>142689</xdr:rowOff>
    </xdr:to>
    <xdr:sp macro="" textlink="">
      <xdr:nvSpPr>
        <xdr:cNvPr id="27" name="線吹き出し 2 (枠付き) 26">
          <a:extLst>
            <a:ext uri="{FF2B5EF4-FFF2-40B4-BE49-F238E27FC236}">
              <a16:creationId xmlns:a16="http://schemas.microsoft.com/office/drawing/2014/main" id="{00000000-0008-0000-0500-00001B000000}"/>
            </a:ext>
          </a:extLst>
        </xdr:cNvPr>
        <xdr:cNvSpPr/>
      </xdr:nvSpPr>
      <xdr:spPr bwMode="auto">
        <a:xfrm>
          <a:off x="6559550" y="5326530"/>
          <a:ext cx="2151902" cy="239806"/>
        </a:xfrm>
        <a:prstGeom prst="borderCallout2">
          <a:avLst>
            <a:gd name="adj1" fmla="val 60203"/>
            <a:gd name="adj2" fmla="val 101513"/>
            <a:gd name="adj3" fmla="val 43990"/>
            <a:gd name="adj4" fmla="val 115442"/>
            <a:gd name="adj5" fmla="val -45406"/>
            <a:gd name="adj6" fmla="val 117689"/>
          </a:avLst>
        </a:prstGeom>
        <a:solidFill>
          <a:srgbClr val="FFFFCC"/>
        </a:solidFill>
        <a:ln w="19050"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　この金額を</a:t>
          </a:r>
          <a:r>
            <a:rPr kumimoji="1" lang="ja-JP" altLang="ja-JP" sz="1100" b="1">
              <a:effectLst/>
              <a:latin typeface="+mn-lt"/>
              <a:ea typeface="+mn-ea"/>
              <a:cs typeface="+mn-cs"/>
            </a:rPr>
            <a:t>計算シート</a:t>
          </a:r>
          <a:r>
            <a:rPr kumimoji="1" lang="ja-JP" altLang="en-US" sz="1100" b="1">
              <a:solidFill>
                <a:schemeClr val="tx1"/>
              </a:solidFill>
            </a:rPr>
            <a:t>⑬欄に入力</a:t>
          </a:r>
        </a:p>
      </xdr:txBody>
    </xdr:sp>
    <xdr:clientData/>
  </xdr:twoCellAnchor>
  <xdr:twoCellAnchor>
    <xdr:from>
      <xdr:col>2</xdr:col>
      <xdr:colOff>560294</xdr:colOff>
      <xdr:row>33</xdr:row>
      <xdr:rowOff>156882</xdr:rowOff>
    </xdr:from>
    <xdr:to>
      <xdr:col>3</xdr:col>
      <xdr:colOff>487705</xdr:colOff>
      <xdr:row>36</xdr:row>
      <xdr:rowOff>23823</xdr:rowOff>
    </xdr:to>
    <xdr:sp macro="" textlink="">
      <xdr:nvSpPr>
        <xdr:cNvPr id="31" name="額縁 15">
          <a:hlinkClick xmlns:r="http://schemas.openxmlformats.org/officeDocument/2006/relationships" r:id="rId4"/>
          <a:extLst>
            <a:ext uri="{FF2B5EF4-FFF2-40B4-BE49-F238E27FC236}">
              <a16:creationId xmlns:a16="http://schemas.microsoft.com/office/drawing/2014/main" id="{23692C80-9BD2-4F2B-AA43-7C7F3D5C144E}"/>
            </a:ext>
          </a:extLst>
        </xdr:cNvPr>
        <xdr:cNvSpPr/>
      </xdr:nvSpPr>
      <xdr:spPr bwMode="auto">
        <a:xfrm>
          <a:off x="1785470" y="5580529"/>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10</xdr:col>
      <xdr:colOff>164355</xdr:colOff>
      <xdr:row>41</xdr:row>
      <xdr:rowOff>141941</xdr:rowOff>
    </xdr:from>
    <xdr:to>
      <xdr:col>11</xdr:col>
      <xdr:colOff>91766</xdr:colOff>
      <xdr:row>44</xdr:row>
      <xdr:rowOff>8883</xdr:rowOff>
    </xdr:to>
    <xdr:sp macro="" textlink="">
      <xdr:nvSpPr>
        <xdr:cNvPr id="32" name="額縁 15">
          <a:hlinkClick xmlns:r="http://schemas.openxmlformats.org/officeDocument/2006/relationships" r:id="rId5"/>
          <a:extLst>
            <a:ext uri="{FF2B5EF4-FFF2-40B4-BE49-F238E27FC236}">
              <a16:creationId xmlns:a16="http://schemas.microsoft.com/office/drawing/2014/main" id="{4F246983-DEF2-432D-9E5D-993E2028B5AD}"/>
            </a:ext>
          </a:extLst>
        </xdr:cNvPr>
        <xdr:cNvSpPr/>
      </xdr:nvSpPr>
      <xdr:spPr bwMode="auto">
        <a:xfrm>
          <a:off x="6290237" y="6880412"/>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9</xdr:col>
      <xdr:colOff>413873</xdr:colOff>
      <xdr:row>32</xdr:row>
      <xdr:rowOff>10458</xdr:rowOff>
    </xdr:from>
    <xdr:to>
      <xdr:col>10</xdr:col>
      <xdr:colOff>341285</xdr:colOff>
      <xdr:row>34</xdr:row>
      <xdr:rowOff>41752</xdr:rowOff>
    </xdr:to>
    <xdr:sp macro="" textlink="">
      <xdr:nvSpPr>
        <xdr:cNvPr id="33" name="額縁 15">
          <a:hlinkClick xmlns:r="http://schemas.openxmlformats.org/officeDocument/2006/relationships" r:id="rId6"/>
          <a:extLst>
            <a:ext uri="{FF2B5EF4-FFF2-40B4-BE49-F238E27FC236}">
              <a16:creationId xmlns:a16="http://schemas.microsoft.com/office/drawing/2014/main" id="{FD570E63-490C-47A7-90CE-A61C12F0441F}"/>
            </a:ext>
          </a:extLst>
        </xdr:cNvPr>
        <xdr:cNvSpPr/>
      </xdr:nvSpPr>
      <xdr:spPr bwMode="auto">
        <a:xfrm>
          <a:off x="5927167" y="5269752"/>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8</xdr:col>
      <xdr:colOff>222625</xdr:colOff>
      <xdr:row>19</xdr:row>
      <xdr:rowOff>155387</xdr:rowOff>
    </xdr:from>
    <xdr:to>
      <xdr:col>9</xdr:col>
      <xdr:colOff>150037</xdr:colOff>
      <xdr:row>22</xdr:row>
      <xdr:rowOff>22328</xdr:rowOff>
    </xdr:to>
    <xdr:sp macro="" textlink="">
      <xdr:nvSpPr>
        <xdr:cNvPr id="34" name="額縁 15">
          <a:hlinkClick xmlns:r="http://schemas.openxmlformats.org/officeDocument/2006/relationships" r:id="rId7"/>
          <a:extLst>
            <a:ext uri="{FF2B5EF4-FFF2-40B4-BE49-F238E27FC236}">
              <a16:creationId xmlns:a16="http://schemas.microsoft.com/office/drawing/2014/main" id="{0E84F1F6-0F92-47AF-8E23-5EA0C18059E9}"/>
            </a:ext>
          </a:extLst>
        </xdr:cNvPr>
        <xdr:cNvSpPr/>
      </xdr:nvSpPr>
      <xdr:spPr bwMode="auto">
        <a:xfrm>
          <a:off x="5123331" y="3278093"/>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445078</xdr:colOff>
      <xdr:row>0</xdr:row>
      <xdr:rowOff>133351</xdr:rowOff>
    </xdr:from>
    <xdr:to>
      <xdr:col>10</xdr:col>
      <xdr:colOff>209550</xdr:colOff>
      <xdr:row>53</xdr:row>
      <xdr:rowOff>5787</xdr:rowOff>
    </xdr:to>
    <xdr:pic>
      <xdr:nvPicPr>
        <xdr:cNvPr id="9" name="図 8">
          <a:extLst>
            <a:ext uri="{FF2B5EF4-FFF2-40B4-BE49-F238E27FC236}">
              <a16:creationId xmlns:a16="http://schemas.microsoft.com/office/drawing/2014/main" id="{4AA7EE9A-47C5-4780-939E-CC41A8A9545D}"/>
            </a:ext>
          </a:extLst>
        </xdr:cNvPr>
        <xdr:cNvPicPr>
          <a:picLocks noChangeAspect="1"/>
        </xdr:cNvPicPr>
      </xdr:nvPicPr>
      <xdr:blipFill rotWithShape="1">
        <a:blip xmlns:r="http://schemas.openxmlformats.org/officeDocument/2006/relationships" r:embed="rId1"/>
        <a:srcRect l="5036" t="4177" r="3108"/>
        <a:stretch/>
      </xdr:blipFill>
      <xdr:spPr>
        <a:xfrm>
          <a:off x="445078" y="133351"/>
          <a:ext cx="5860472" cy="8622736"/>
        </a:xfrm>
        <a:prstGeom prst="rect">
          <a:avLst/>
        </a:prstGeom>
      </xdr:spPr>
    </xdr:pic>
    <xdr:clientData/>
  </xdr:twoCellAnchor>
  <xdr:twoCellAnchor>
    <xdr:from>
      <xdr:col>0</xdr:col>
      <xdr:colOff>321850</xdr:colOff>
      <xdr:row>55</xdr:row>
      <xdr:rowOff>33468</xdr:rowOff>
    </xdr:from>
    <xdr:to>
      <xdr:col>13</xdr:col>
      <xdr:colOff>251652</xdr:colOff>
      <xdr:row>57</xdr:row>
      <xdr:rowOff>68639</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321850" y="9558468"/>
          <a:ext cx="8805370" cy="4594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申告書の記載内容に誤りがないか確認の上、年末調整の計算を行ってください。</a:t>
          </a:r>
        </a:p>
      </xdr:txBody>
    </xdr:sp>
    <xdr:clientData/>
  </xdr:twoCellAnchor>
  <xdr:twoCellAnchor>
    <xdr:from>
      <xdr:col>4</xdr:col>
      <xdr:colOff>532972</xdr:colOff>
      <xdr:row>18</xdr:row>
      <xdr:rowOff>8659</xdr:rowOff>
    </xdr:from>
    <xdr:to>
      <xdr:col>8</xdr:col>
      <xdr:colOff>207818</xdr:colOff>
      <xdr:row>19</xdr:row>
      <xdr:rowOff>71801</xdr:rowOff>
    </xdr:to>
    <xdr:sp macro="" textlink="">
      <xdr:nvSpPr>
        <xdr:cNvPr id="4" name="線吹き出し 2 (枠付き) 3">
          <a:extLst>
            <a:ext uri="{FF2B5EF4-FFF2-40B4-BE49-F238E27FC236}">
              <a16:creationId xmlns:a16="http://schemas.microsoft.com/office/drawing/2014/main" id="{00000000-0008-0000-0600-000004000000}"/>
            </a:ext>
          </a:extLst>
        </xdr:cNvPr>
        <xdr:cNvSpPr/>
      </xdr:nvSpPr>
      <xdr:spPr bwMode="auto">
        <a:xfrm>
          <a:off x="2977722" y="2980459"/>
          <a:ext cx="2113246" cy="228242"/>
        </a:xfrm>
        <a:prstGeom prst="borderCallout2">
          <a:avLst>
            <a:gd name="adj1" fmla="val 53071"/>
            <a:gd name="adj2" fmla="val 110"/>
            <a:gd name="adj3" fmla="val 101977"/>
            <a:gd name="adj4" fmla="val -15008"/>
            <a:gd name="adj5" fmla="val 339053"/>
            <a:gd name="adj6" fmla="val -15024"/>
          </a:avLst>
        </a:prstGeom>
        <a:solidFill>
          <a:srgbClr val="FFFFCC"/>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　この金額を</a:t>
          </a:r>
          <a:r>
            <a:rPr kumimoji="1" lang="ja-JP" altLang="ja-JP" sz="1100" b="1">
              <a:effectLst/>
              <a:latin typeface="+mn-lt"/>
              <a:ea typeface="+mn-ea"/>
              <a:cs typeface="+mn-cs"/>
            </a:rPr>
            <a:t>計算シート</a:t>
          </a:r>
          <a:r>
            <a:rPr kumimoji="1" lang="ja-JP" altLang="en-US" sz="1100" b="1">
              <a:solidFill>
                <a:schemeClr val="tx1"/>
              </a:solidFill>
              <a:effectLst/>
              <a:latin typeface="ＭＳ Ｐゴシック" panose="020B0600070205080204" pitchFamily="50" charset="-128"/>
              <a:ea typeface="+mn-ea"/>
              <a:cs typeface="+mn-cs"/>
            </a:rPr>
            <a:t>㉓</a:t>
          </a:r>
          <a:r>
            <a:rPr kumimoji="1" lang="ja-JP" altLang="en-US" sz="1100" b="1">
              <a:solidFill>
                <a:schemeClr val="tx1"/>
              </a:solidFill>
            </a:rPr>
            <a:t>欄に入力</a:t>
          </a:r>
        </a:p>
      </xdr:txBody>
    </xdr:sp>
    <xdr:clientData/>
  </xdr:twoCellAnchor>
  <xdr:twoCellAnchor>
    <xdr:from>
      <xdr:col>3</xdr:col>
      <xdr:colOff>228022</xdr:colOff>
      <xdr:row>22</xdr:row>
      <xdr:rowOff>136044</xdr:rowOff>
    </xdr:from>
    <xdr:to>
      <xdr:col>4</xdr:col>
      <xdr:colOff>666750</xdr:colOff>
      <xdr:row>25</xdr:row>
      <xdr:rowOff>57728</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bwMode="auto">
        <a:xfrm>
          <a:off x="2262908" y="3946044"/>
          <a:ext cx="1122797" cy="441229"/>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327373</xdr:colOff>
      <xdr:row>53</xdr:row>
      <xdr:rowOff>147717</xdr:rowOff>
    </xdr:from>
    <xdr:to>
      <xdr:col>13</xdr:col>
      <xdr:colOff>257175</xdr:colOff>
      <xdr:row>56</xdr:row>
      <xdr:rowOff>9706</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327373" y="9326353"/>
          <a:ext cx="8805370" cy="4594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tx1"/>
              </a:solidFill>
              <a:latin typeface="+mj-ea"/>
              <a:ea typeface="+mj-ea"/>
            </a:rPr>
            <a:t>※</a:t>
          </a:r>
          <a:r>
            <a:rPr kumimoji="1" lang="ja-JP" altLang="en-US" sz="1100" b="1">
              <a:solidFill>
                <a:schemeClr val="tx1"/>
              </a:solidFill>
              <a:latin typeface="+mj-ea"/>
              <a:ea typeface="+mj-ea"/>
            </a:rPr>
            <a:t>　使用する申告書の様式は、住宅に居住した日によって、上記のものと若干異なる場合があります。</a:t>
          </a:r>
        </a:p>
      </xdr:txBody>
    </xdr:sp>
    <xdr:clientData/>
  </xdr:twoCellAnchor>
  <xdr:twoCellAnchor>
    <xdr:from>
      <xdr:col>0</xdr:col>
      <xdr:colOff>412750</xdr:colOff>
      <xdr:row>0</xdr:row>
      <xdr:rowOff>31750</xdr:rowOff>
    </xdr:from>
    <xdr:to>
      <xdr:col>10</xdr:col>
      <xdr:colOff>296334</xdr:colOff>
      <xdr:row>53</xdr:row>
      <xdr:rowOff>84666</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bwMode="auto">
        <a:xfrm>
          <a:off x="412750" y="31750"/>
          <a:ext cx="6021917" cy="9027583"/>
        </a:xfrm>
        <a:prstGeom prst="rect">
          <a:avLst/>
        </a:prstGeom>
        <a:no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8</xdr:col>
      <xdr:colOff>373529</xdr:colOff>
      <xdr:row>17</xdr:row>
      <xdr:rowOff>104591</xdr:rowOff>
    </xdr:from>
    <xdr:to>
      <xdr:col>9</xdr:col>
      <xdr:colOff>300941</xdr:colOff>
      <xdr:row>19</xdr:row>
      <xdr:rowOff>135885</xdr:rowOff>
    </xdr:to>
    <xdr:sp macro="" textlink="">
      <xdr:nvSpPr>
        <xdr:cNvPr id="10" name="額縁 15">
          <a:hlinkClick xmlns:r="http://schemas.openxmlformats.org/officeDocument/2006/relationships" r:id="rId2"/>
          <a:extLst>
            <a:ext uri="{FF2B5EF4-FFF2-40B4-BE49-F238E27FC236}">
              <a16:creationId xmlns:a16="http://schemas.microsoft.com/office/drawing/2014/main" id="{EF04EFD1-5BDA-417C-991A-297C7587B5A5}"/>
            </a:ext>
          </a:extLst>
        </xdr:cNvPr>
        <xdr:cNvSpPr/>
      </xdr:nvSpPr>
      <xdr:spPr bwMode="auto">
        <a:xfrm>
          <a:off x="5274235" y="2898591"/>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0</xdr:colOff>
      <xdr:row>0</xdr:row>
      <xdr:rowOff>146050</xdr:rowOff>
    </xdr:from>
    <xdr:to>
      <xdr:col>17</xdr:col>
      <xdr:colOff>711514</xdr:colOff>
      <xdr:row>43</xdr:row>
      <xdr:rowOff>66750</xdr:rowOff>
    </xdr:to>
    <xdr:pic>
      <xdr:nvPicPr>
        <xdr:cNvPr id="3" name="図 2">
          <a:extLst>
            <a:ext uri="{FF2B5EF4-FFF2-40B4-BE49-F238E27FC236}">
              <a16:creationId xmlns:a16="http://schemas.microsoft.com/office/drawing/2014/main" id="{4D38F3A0-9A3A-48CE-816E-47F00B05581D}"/>
            </a:ext>
          </a:extLst>
        </xdr:cNvPr>
        <xdr:cNvPicPr>
          <a:picLocks noChangeAspect="1"/>
        </xdr:cNvPicPr>
      </xdr:nvPicPr>
      <xdr:blipFill>
        <a:blip xmlns:r="http://schemas.openxmlformats.org/officeDocument/2006/relationships" r:embed="rId1"/>
        <a:stretch>
          <a:fillRect/>
        </a:stretch>
      </xdr:blipFill>
      <xdr:spPr>
        <a:xfrm>
          <a:off x="171824" y="146050"/>
          <a:ext cx="9900337" cy="6987876"/>
        </a:xfrm>
        <a:prstGeom prst="rect">
          <a:avLst/>
        </a:prstGeom>
      </xdr:spPr>
    </xdr:pic>
    <xdr:clientData/>
  </xdr:twoCellAnchor>
  <xdr:twoCellAnchor>
    <xdr:from>
      <xdr:col>2</xdr:col>
      <xdr:colOff>457760</xdr:colOff>
      <xdr:row>43</xdr:row>
      <xdr:rowOff>132978</xdr:rowOff>
    </xdr:from>
    <xdr:to>
      <xdr:col>14</xdr:col>
      <xdr:colOff>551556</xdr:colOff>
      <xdr:row>45</xdr:row>
      <xdr:rowOff>164106</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629584" y="7200154"/>
          <a:ext cx="7444854" cy="3598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mj-ea"/>
              <a:ea typeface="+mj-ea"/>
            </a:rPr>
            <a:t>※</a:t>
          </a:r>
          <a:r>
            <a:rPr kumimoji="1" lang="ja-JP" altLang="en-US" sz="1100" b="1">
              <a:solidFill>
                <a:srgbClr val="FF0000"/>
              </a:solidFill>
              <a:latin typeface="+mj-ea"/>
              <a:ea typeface="+mj-ea"/>
            </a:rPr>
            <a:t>　源泉徴収簿の記載内容に誤りがないか確認の上、年末調整の計算を行ってください。</a:t>
          </a:r>
        </a:p>
      </xdr:txBody>
    </xdr:sp>
    <xdr:clientData/>
  </xdr:twoCellAnchor>
  <xdr:twoCellAnchor>
    <xdr:from>
      <xdr:col>4</xdr:col>
      <xdr:colOff>25399</xdr:colOff>
      <xdr:row>32</xdr:row>
      <xdr:rowOff>97559</xdr:rowOff>
    </xdr:from>
    <xdr:to>
      <xdr:col>5</xdr:col>
      <xdr:colOff>368300</xdr:colOff>
      <xdr:row>34</xdr:row>
      <xdr:rowOff>6350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bwMode="auto">
        <a:xfrm>
          <a:off x="1428749" y="5380759"/>
          <a:ext cx="958851" cy="238991"/>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452581</xdr:colOff>
      <xdr:row>25</xdr:row>
      <xdr:rowOff>84860</xdr:rowOff>
    </xdr:from>
    <xdr:to>
      <xdr:col>8</xdr:col>
      <xdr:colOff>142875</xdr:colOff>
      <xdr:row>26</xdr:row>
      <xdr:rowOff>163678</xdr:rowOff>
    </xdr:to>
    <xdr:sp macro="" textlink="">
      <xdr:nvSpPr>
        <xdr:cNvPr id="5" name="線吹き出し 2 (枠付き) 4">
          <a:extLst>
            <a:ext uri="{FF2B5EF4-FFF2-40B4-BE49-F238E27FC236}">
              <a16:creationId xmlns:a16="http://schemas.microsoft.com/office/drawing/2014/main" id="{00000000-0008-0000-0700-000005000000}"/>
            </a:ext>
          </a:extLst>
        </xdr:cNvPr>
        <xdr:cNvSpPr/>
      </xdr:nvSpPr>
      <xdr:spPr bwMode="auto">
        <a:xfrm>
          <a:off x="1855931" y="4212360"/>
          <a:ext cx="2154094" cy="243918"/>
        </a:xfrm>
        <a:prstGeom prst="borderCallout2">
          <a:avLst>
            <a:gd name="adj1" fmla="val 48958"/>
            <a:gd name="adj2" fmla="val 408"/>
            <a:gd name="adj3" fmla="val 302651"/>
            <a:gd name="adj4" fmla="val -15509"/>
            <a:gd name="adj5" fmla="val 471544"/>
            <a:gd name="adj6" fmla="val -15539"/>
          </a:avLst>
        </a:prstGeom>
        <a:solidFill>
          <a:srgbClr val="FFFFCC"/>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この金額を計算シート</a:t>
          </a:r>
          <a:r>
            <a:rPr kumimoji="1" lang="ja-JP" altLang="en-US" sz="1100" b="1">
              <a:solidFill>
                <a:schemeClr val="tx1"/>
              </a:solidFill>
              <a:latin typeface="ＭＳ Ｐゴシック" panose="020B0600070205080204" pitchFamily="50" charset="-128"/>
              <a:ea typeface="ＭＳ Ｐゴシック" panose="020B0600070205080204" pitchFamily="50" charset="-128"/>
            </a:rPr>
            <a:t>①</a:t>
          </a:r>
          <a:r>
            <a:rPr kumimoji="1" lang="ja-JP" altLang="en-US" sz="1100" b="1">
              <a:solidFill>
                <a:schemeClr val="tx1"/>
              </a:solidFill>
            </a:rPr>
            <a:t>欄に入力</a:t>
          </a:r>
        </a:p>
      </xdr:txBody>
    </xdr:sp>
    <xdr:clientData/>
  </xdr:twoCellAnchor>
  <xdr:twoCellAnchor>
    <xdr:from>
      <xdr:col>8</xdr:col>
      <xdr:colOff>78508</xdr:colOff>
      <xdr:row>32</xdr:row>
      <xdr:rowOff>79086</xdr:rowOff>
    </xdr:from>
    <xdr:to>
      <xdr:col>9</xdr:col>
      <xdr:colOff>184150</xdr:colOff>
      <xdr:row>34</xdr:row>
      <xdr:rowOff>12700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bwMode="auto">
        <a:xfrm>
          <a:off x="3945658" y="5362286"/>
          <a:ext cx="721592" cy="263814"/>
        </a:xfrm>
        <a:prstGeom prst="rect">
          <a:avLst/>
        </a:prstGeom>
        <a:noFill/>
        <a:ln w="28575" cap="flat" cmpd="sng" algn="ctr">
          <a:solidFill>
            <a:schemeClr val="tx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9</xdr:col>
      <xdr:colOff>330200</xdr:colOff>
      <xdr:row>28</xdr:row>
      <xdr:rowOff>19050</xdr:rowOff>
    </xdr:from>
    <xdr:to>
      <xdr:col>13</xdr:col>
      <xdr:colOff>71294</xdr:colOff>
      <xdr:row>29</xdr:row>
      <xdr:rowOff>97868</xdr:rowOff>
    </xdr:to>
    <xdr:sp macro="" textlink="">
      <xdr:nvSpPr>
        <xdr:cNvPr id="7" name="線吹き出し 2 (枠付き) 6">
          <a:extLst>
            <a:ext uri="{FF2B5EF4-FFF2-40B4-BE49-F238E27FC236}">
              <a16:creationId xmlns:a16="http://schemas.microsoft.com/office/drawing/2014/main" id="{00000000-0008-0000-0700-000007000000}"/>
            </a:ext>
          </a:extLst>
        </xdr:cNvPr>
        <xdr:cNvSpPr/>
      </xdr:nvSpPr>
      <xdr:spPr bwMode="auto">
        <a:xfrm>
          <a:off x="4813300" y="4641850"/>
          <a:ext cx="2204894" cy="243918"/>
        </a:xfrm>
        <a:prstGeom prst="borderCallout2">
          <a:avLst>
            <a:gd name="adj1" fmla="val 53112"/>
            <a:gd name="adj2" fmla="val -777"/>
            <a:gd name="adj3" fmla="val 113345"/>
            <a:gd name="adj4" fmla="val -22567"/>
            <a:gd name="adj5" fmla="val 305753"/>
            <a:gd name="adj6" fmla="val -23747"/>
          </a:avLst>
        </a:prstGeom>
        <a:solidFill>
          <a:srgbClr val="FFFFCC"/>
        </a:solidFill>
        <a:ln w="19050" cap="flat" cmpd="sng" algn="ctr">
          <a:solidFill>
            <a:schemeClr val="tx2"/>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この金額を</a:t>
          </a:r>
          <a:r>
            <a:rPr kumimoji="1" lang="ja-JP" altLang="ja-JP" sz="1100" b="1">
              <a:effectLst/>
              <a:latin typeface="+mn-lt"/>
              <a:ea typeface="+mn-ea"/>
              <a:cs typeface="+mn-cs"/>
            </a:rPr>
            <a:t>計算シート</a:t>
          </a:r>
          <a:r>
            <a:rPr kumimoji="1" lang="ja-JP" altLang="en-US" sz="1100" b="1">
              <a:solidFill>
                <a:schemeClr val="tx1"/>
              </a:solidFill>
              <a:effectLst/>
              <a:latin typeface="ＭＳ Ｐゴシック" panose="020B0600070205080204" pitchFamily="50" charset="-128"/>
              <a:ea typeface="ＭＳ Ｐゴシック" panose="020B0600070205080204" pitchFamily="50" charset="-128"/>
              <a:cs typeface="+mn-cs"/>
            </a:rPr>
            <a:t>③</a:t>
          </a:r>
          <a:r>
            <a:rPr kumimoji="1" lang="ja-JP" altLang="en-US" sz="1100" b="1">
              <a:solidFill>
                <a:schemeClr val="tx1"/>
              </a:solidFill>
            </a:rPr>
            <a:t>欄に入力</a:t>
          </a:r>
        </a:p>
      </xdr:txBody>
    </xdr:sp>
    <xdr:clientData/>
  </xdr:twoCellAnchor>
  <xdr:twoCellAnchor>
    <xdr:from>
      <xdr:col>4</xdr:col>
      <xdr:colOff>23668</xdr:colOff>
      <xdr:row>40</xdr:row>
      <xdr:rowOff>95249</xdr:rowOff>
    </xdr:from>
    <xdr:to>
      <xdr:col>5</xdr:col>
      <xdr:colOff>361949</xdr:colOff>
      <xdr:row>42</xdr:row>
      <xdr:rowOff>6350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bwMode="auto">
        <a:xfrm>
          <a:off x="1427018" y="6699249"/>
          <a:ext cx="954231" cy="241301"/>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133060</xdr:colOff>
      <xdr:row>35</xdr:row>
      <xdr:rowOff>133351</xdr:rowOff>
    </xdr:from>
    <xdr:to>
      <xdr:col>5</xdr:col>
      <xdr:colOff>299604</xdr:colOff>
      <xdr:row>37</xdr:row>
      <xdr:rowOff>38988</xdr:rowOff>
    </xdr:to>
    <xdr:sp macro="" textlink="">
      <xdr:nvSpPr>
        <xdr:cNvPr id="9" name="線吹き出し 2 (枠付き) 8">
          <a:extLst>
            <a:ext uri="{FF2B5EF4-FFF2-40B4-BE49-F238E27FC236}">
              <a16:creationId xmlns:a16="http://schemas.microsoft.com/office/drawing/2014/main" id="{00000000-0008-0000-0700-000009000000}"/>
            </a:ext>
          </a:extLst>
        </xdr:cNvPr>
        <xdr:cNvSpPr/>
      </xdr:nvSpPr>
      <xdr:spPr bwMode="auto">
        <a:xfrm>
          <a:off x="133060" y="6134101"/>
          <a:ext cx="2357294" cy="248537"/>
        </a:xfrm>
        <a:prstGeom prst="borderCallout2">
          <a:avLst>
            <a:gd name="adj1" fmla="val 126085"/>
            <a:gd name="adj2" fmla="val 50448"/>
            <a:gd name="adj3" fmla="val 264504"/>
            <a:gd name="adj4" fmla="val 61935"/>
            <a:gd name="adj5" fmla="val 363474"/>
            <a:gd name="adj6" fmla="val 62023"/>
          </a:avLst>
        </a:prstGeom>
        <a:solidFill>
          <a:srgbClr val="FFFFCC"/>
        </a:solidFill>
        <a:ln w="1905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この金額を計算シート④欄に入力</a:t>
          </a:r>
        </a:p>
      </xdr:txBody>
    </xdr:sp>
    <xdr:clientData/>
  </xdr:twoCellAnchor>
  <xdr:twoCellAnchor>
    <xdr:from>
      <xdr:col>8</xdr:col>
      <xdr:colOff>83704</xdr:colOff>
      <xdr:row>40</xdr:row>
      <xdr:rowOff>92941</xdr:rowOff>
    </xdr:from>
    <xdr:to>
      <xdr:col>9</xdr:col>
      <xdr:colOff>159904</xdr:colOff>
      <xdr:row>42</xdr:row>
      <xdr:rowOff>6350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bwMode="auto">
        <a:xfrm>
          <a:off x="3950854" y="6696941"/>
          <a:ext cx="692150" cy="243609"/>
        </a:xfrm>
        <a:prstGeom prst="rect">
          <a:avLst/>
        </a:prstGeom>
        <a:noFill/>
        <a:ln w="28575"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352714</xdr:colOff>
      <xdr:row>41</xdr:row>
      <xdr:rowOff>55995</xdr:rowOff>
    </xdr:from>
    <xdr:to>
      <xdr:col>15</xdr:col>
      <xdr:colOff>43008</xdr:colOff>
      <xdr:row>42</xdr:row>
      <xdr:rowOff>134814</xdr:rowOff>
    </xdr:to>
    <xdr:sp macro="" textlink="">
      <xdr:nvSpPr>
        <xdr:cNvPr id="11" name="線吹き出し 2 (枠付き) 10">
          <a:extLst>
            <a:ext uri="{FF2B5EF4-FFF2-40B4-BE49-F238E27FC236}">
              <a16:creationId xmlns:a16="http://schemas.microsoft.com/office/drawing/2014/main" id="{00000000-0008-0000-0700-00000B000000}"/>
            </a:ext>
          </a:extLst>
        </xdr:cNvPr>
        <xdr:cNvSpPr/>
      </xdr:nvSpPr>
      <xdr:spPr bwMode="auto">
        <a:xfrm>
          <a:off x="6067714" y="6825095"/>
          <a:ext cx="2154094" cy="243919"/>
        </a:xfrm>
        <a:prstGeom prst="borderCallout2">
          <a:avLst>
            <a:gd name="adj1" fmla="val 56926"/>
            <a:gd name="adj2" fmla="val -245"/>
            <a:gd name="adj3" fmla="val 151750"/>
            <a:gd name="adj4" fmla="val -38105"/>
            <a:gd name="adj5" fmla="val -4319"/>
            <a:gd name="adj6" fmla="val -65761"/>
          </a:avLst>
        </a:prstGeom>
        <a:solidFill>
          <a:srgbClr val="FFFFCC"/>
        </a:solidFill>
        <a:ln w="19050" cap="flat" cmpd="sng" algn="ctr">
          <a:solidFill>
            <a:schemeClr val="accent4"/>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この金額を計算シート⑥欄に入力</a:t>
          </a:r>
        </a:p>
      </xdr:txBody>
    </xdr:sp>
    <xdr:clientData/>
  </xdr:twoCellAnchor>
  <xdr:twoCellAnchor>
    <xdr:from>
      <xdr:col>5</xdr:col>
      <xdr:colOff>396077</xdr:colOff>
      <xdr:row>32</xdr:row>
      <xdr:rowOff>93889</xdr:rowOff>
    </xdr:from>
    <xdr:to>
      <xdr:col>6</xdr:col>
      <xdr:colOff>292100</xdr:colOff>
      <xdr:row>34</xdr:row>
      <xdr:rowOff>19050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bwMode="auto">
        <a:xfrm>
          <a:off x="2415377" y="5377089"/>
          <a:ext cx="511973" cy="255361"/>
        </a:xfrm>
        <a:prstGeom prst="rect">
          <a:avLst/>
        </a:prstGeom>
        <a:noFill/>
        <a:ln w="28575"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xdr:col>
      <xdr:colOff>375804</xdr:colOff>
      <xdr:row>40</xdr:row>
      <xdr:rowOff>88325</xdr:rowOff>
    </xdr:from>
    <xdr:to>
      <xdr:col>6</xdr:col>
      <xdr:colOff>301625</xdr:colOff>
      <xdr:row>42</xdr:row>
      <xdr:rowOff>19051</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bwMode="auto">
        <a:xfrm>
          <a:off x="2395104" y="6692325"/>
          <a:ext cx="541771" cy="260926"/>
        </a:xfrm>
        <a:prstGeom prst="rect">
          <a:avLst/>
        </a:prstGeom>
        <a:noFill/>
        <a:ln w="28575"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7</xdr:col>
      <xdr:colOff>342900</xdr:colOff>
      <xdr:row>36</xdr:row>
      <xdr:rowOff>19050</xdr:rowOff>
    </xdr:from>
    <xdr:to>
      <xdr:col>12</xdr:col>
      <xdr:colOff>329883</xdr:colOff>
      <xdr:row>37</xdr:row>
      <xdr:rowOff>77932</xdr:rowOff>
    </xdr:to>
    <xdr:sp macro="" textlink="">
      <xdr:nvSpPr>
        <xdr:cNvPr id="14" name="線吹き出し 2 (枠付き) 13">
          <a:extLst>
            <a:ext uri="{FF2B5EF4-FFF2-40B4-BE49-F238E27FC236}">
              <a16:creationId xmlns:a16="http://schemas.microsoft.com/office/drawing/2014/main" id="{00000000-0008-0000-0700-00000E000000}"/>
            </a:ext>
          </a:extLst>
        </xdr:cNvPr>
        <xdr:cNvSpPr/>
      </xdr:nvSpPr>
      <xdr:spPr bwMode="auto">
        <a:xfrm>
          <a:off x="3577665" y="5935756"/>
          <a:ext cx="3049924" cy="223235"/>
        </a:xfrm>
        <a:prstGeom prst="borderCallout2">
          <a:avLst>
            <a:gd name="adj1" fmla="val 65720"/>
            <a:gd name="adj2" fmla="val -274"/>
            <a:gd name="adj3" fmla="val 7036"/>
            <a:gd name="adj4" fmla="val -15541"/>
            <a:gd name="adj5" fmla="val -154328"/>
            <a:gd name="adj6" fmla="val -30418"/>
          </a:avLst>
        </a:prstGeom>
        <a:solidFill>
          <a:srgbClr val="FFFFCC"/>
        </a:solidFill>
        <a:ln w="19050" cap="flat" cmpd="sng" algn="ctr">
          <a:solidFill>
            <a:schemeClr val="accent2"/>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chemeClr val="tx1"/>
              </a:solidFill>
            </a:rPr>
            <a:t>これらの金額の合計額を計算シート⑫欄に入力</a:t>
          </a:r>
        </a:p>
      </xdr:txBody>
    </xdr:sp>
    <xdr:clientData/>
  </xdr:twoCellAnchor>
  <xdr:twoCellAnchor>
    <xdr:from>
      <xdr:col>6</xdr:col>
      <xdr:colOff>317499</xdr:colOff>
      <xdr:row>36</xdr:row>
      <xdr:rowOff>133350</xdr:rowOff>
    </xdr:from>
    <xdr:to>
      <xdr:col>7</xdr:col>
      <xdr:colOff>184150</xdr:colOff>
      <xdr:row>41</xdr:row>
      <xdr:rowOff>38100</xdr:rowOff>
    </xdr:to>
    <xdr:sp macro="" textlink="">
      <xdr:nvSpPr>
        <xdr:cNvPr id="15" name="フリーフォーム 14">
          <a:extLst>
            <a:ext uri="{FF2B5EF4-FFF2-40B4-BE49-F238E27FC236}">
              <a16:creationId xmlns:a16="http://schemas.microsoft.com/office/drawing/2014/main" id="{00000000-0008-0000-0700-00000F000000}"/>
            </a:ext>
          </a:extLst>
        </xdr:cNvPr>
        <xdr:cNvSpPr/>
      </xdr:nvSpPr>
      <xdr:spPr bwMode="auto">
        <a:xfrm>
          <a:off x="2952749" y="6076950"/>
          <a:ext cx="482601" cy="730250"/>
        </a:xfrm>
        <a:custGeom>
          <a:avLst/>
          <a:gdLst>
            <a:gd name="connsiteX0" fmla="*/ 0 w 1473200"/>
            <a:gd name="connsiteY0" fmla="*/ 63500 h 514350"/>
            <a:gd name="connsiteX1" fmla="*/ 977900 w 1473200"/>
            <a:gd name="connsiteY1" fmla="*/ 514350 h 514350"/>
            <a:gd name="connsiteX2" fmla="*/ 1473200 w 1473200"/>
            <a:gd name="connsiteY2" fmla="*/ 0 h 514350"/>
            <a:gd name="connsiteX0" fmla="*/ 0 w 1473200"/>
            <a:gd name="connsiteY0" fmla="*/ 127000 h 127000"/>
            <a:gd name="connsiteX1" fmla="*/ 698500 w 1473200"/>
            <a:gd name="connsiteY1" fmla="*/ 0 h 127000"/>
            <a:gd name="connsiteX2" fmla="*/ 1473200 w 1473200"/>
            <a:gd name="connsiteY2" fmla="*/ 63500 h 127000"/>
            <a:gd name="connsiteX0" fmla="*/ 0 w 1315004"/>
            <a:gd name="connsiteY0" fmla="*/ 338671 h 338671"/>
            <a:gd name="connsiteX1" fmla="*/ 540304 w 1315004"/>
            <a:gd name="connsiteY1" fmla="*/ 0 h 338671"/>
            <a:gd name="connsiteX2" fmla="*/ 1315004 w 1315004"/>
            <a:gd name="connsiteY2" fmla="*/ 63500 h 338671"/>
            <a:gd name="connsiteX0" fmla="*/ 0 w 1265568"/>
            <a:gd name="connsiteY0" fmla="*/ 1086576 h 1086576"/>
            <a:gd name="connsiteX1" fmla="*/ 540304 w 1265568"/>
            <a:gd name="connsiteY1" fmla="*/ 747905 h 1086576"/>
            <a:gd name="connsiteX2" fmla="*/ 1265568 w 1265568"/>
            <a:gd name="connsiteY2" fmla="*/ 0 h 1086576"/>
            <a:gd name="connsiteX0" fmla="*/ 0 w 1265568"/>
            <a:gd name="connsiteY0" fmla="*/ 1086576 h 1086576"/>
            <a:gd name="connsiteX1" fmla="*/ 896246 w 1265568"/>
            <a:gd name="connsiteY1" fmla="*/ 712626 h 1086576"/>
            <a:gd name="connsiteX2" fmla="*/ 1265568 w 1265568"/>
            <a:gd name="connsiteY2" fmla="*/ 0 h 1086576"/>
          </a:gdLst>
          <a:ahLst/>
          <a:cxnLst>
            <a:cxn ang="0">
              <a:pos x="connsiteX0" y="connsiteY0"/>
            </a:cxn>
            <a:cxn ang="0">
              <a:pos x="connsiteX1" y="connsiteY1"/>
            </a:cxn>
            <a:cxn ang="0">
              <a:pos x="connsiteX2" y="connsiteY2"/>
            </a:cxn>
          </a:cxnLst>
          <a:rect l="l" t="t" r="r" b="b"/>
          <a:pathLst>
            <a:path w="1265568" h="1086576">
              <a:moveTo>
                <a:pt x="0" y="1086576"/>
              </a:moveTo>
              <a:lnTo>
                <a:pt x="896246" y="712626"/>
              </a:lnTo>
              <a:lnTo>
                <a:pt x="1265568" y="0"/>
              </a:lnTo>
            </a:path>
          </a:pathLst>
        </a:custGeom>
        <a:ln w="19050">
          <a:headEnd type="none" w="med" len="med"/>
          <a:tailEnd type="none" w="med" len="med"/>
        </a:ln>
      </xdr:spPr>
      <xdr:style>
        <a:lnRef idx="1">
          <a:schemeClr val="accent2"/>
        </a:lnRef>
        <a:fillRef idx="0">
          <a:schemeClr val="accent2"/>
        </a:fillRef>
        <a:effectRef idx="0">
          <a:schemeClr val="accent2"/>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8</xdr:col>
      <xdr:colOff>290436</xdr:colOff>
      <xdr:row>25</xdr:row>
      <xdr:rowOff>4312</xdr:rowOff>
    </xdr:from>
    <xdr:to>
      <xdr:col>9</xdr:col>
      <xdr:colOff>217848</xdr:colOff>
      <xdr:row>27</xdr:row>
      <xdr:rowOff>35607</xdr:rowOff>
    </xdr:to>
    <xdr:sp macro="" textlink="">
      <xdr:nvSpPr>
        <xdr:cNvPr id="16" name="額縁 15">
          <a:hlinkClick xmlns:r="http://schemas.openxmlformats.org/officeDocument/2006/relationships" r:id="rId2"/>
          <a:extLst>
            <a:ext uri="{FF2B5EF4-FFF2-40B4-BE49-F238E27FC236}">
              <a16:creationId xmlns:a16="http://schemas.microsoft.com/office/drawing/2014/main" id="{00000000-0008-0000-0700-000010000000}"/>
            </a:ext>
          </a:extLst>
        </xdr:cNvPr>
        <xdr:cNvSpPr/>
      </xdr:nvSpPr>
      <xdr:spPr bwMode="auto">
        <a:xfrm>
          <a:off x="4137789" y="4113136"/>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13</xdr:col>
      <xdr:colOff>288127</xdr:colOff>
      <xdr:row>27</xdr:row>
      <xdr:rowOff>99495</xdr:rowOff>
    </xdr:from>
    <xdr:to>
      <xdr:col>14</xdr:col>
      <xdr:colOff>215539</xdr:colOff>
      <xdr:row>29</xdr:row>
      <xdr:rowOff>130789</xdr:rowOff>
    </xdr:to>
    <xdr:sp macro="" textlink="">
      <xdr:nvSpPr>
        <xdr:cNvPr id="17" name="額縁 16">
          <a:hlinkClick xmlns:r="http://schemas.openxmlformats.org/officeDocument/2006/relationships" r:id="rId3"/>
          <a:extLst>
            <a:ext uri="{FF2B5EF4-FFF2-40B4-BE49-F238E27FC236}">
              <a16:creationId xmlns:a16="http://schemas.microsoft.com/office/drawing/2014/main" id="{00000000-0008-0000-0700-000011000000}"/>
            </a:ext>
          </a:extLst>
        </xdr:cNvPr>
        <xdr:cNvSpPr/>
      </xdr:nvSpPr>
      <xdr:spPr bwMode="auto">
        <a:xfrm>
          <a:off x="7198421" y="4537024"/>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12</xdr:col>
      <xdr:colOff>370420</xdr:colOff>
      <xdr:row>36</xdr:row>
      <xdr:rowOff>33656</xdr:rowOff>
    </xdr:from>
    <xdr:to>
      <xdr:col>13</xdr:col>
      <xdr:colOff>297832</xdr:colOff>
      <xdr:row>38</xdr:row>
      <xdr:rowOff>63680</xdr:rowOff>
    </xdr:to>
    <xdr:sp macro="" textlink="">
      <xdr:nvSpPr>
        <xdr:cNvPr id="18" name="額縁 17">
          <a:hlinkClick xmlns:r="http://schemas.openxmlformats.org/officeDocument/2006/relationships" r:id="rId4"/>
          <a:extLst>
            <a:ext uri="{FF2B5EF4-FFF2-40B4-BE49-F238E27FC236}">
              <a16:creationId xmlns:a16="http://schemas.microsoft.com/office/drawing/2014/main" id="{00000000-0008-0000-0700-000012000000}"/>
            </a:ext>
          </a:extLst>
        </xdr:cNvPr>
        <xdr:cNvSpPr/>
      </xdr:nvSpPr>
      <xdr:spPr bwMode="auto">
        <a:xfrm>
          <a:off x="6735361" y="6165515"/>
          <a:ext cx="545977" cy="370683"/>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5</xdr:col>
      <xdr:colOff>328837</xdr:colOff>
      <xdr:row>35</xdr:row>
      <xdr:rowOff>61661</xdr:rowOff>
    </xdr:from>
    <xdr:to>
      <xdr:col>6</xdr:col>
      <xdr:colOff>257519</xdr:colOff>
      <xdr:row>37</xdr:row>
      <xdr:rowOff>91685</xdr:rowOff>
    </xdr:to>
    <xdr:sp macro="" textlink="">
      <xdr:nvSpPr>
        <xdr:cNvPr id="19" name="額縁 18">
          <a:hlinkClick xmlns:r="http://schemas.openxmlformats.org/officeDocument/2006/relationships" r:id="rId5"/>
          <a:extLst>
            <a:ext uri="{FF2B5EF4-FFF2-40B4-BE49-F238E27FC236}">
              <a16:creationId xmlns:a16="http://schemas.microsoft.com/office/drawing/2014/main" id="{00000000-0008-0000-0700-000013000000}"/>
            </a:ext>
          </a:extLst>
        </xdr:cNvPr>
        <xdr:cNvSpPr/>
      </xdr:nvSpPr>
      <xdr:spPr bwMode="auto">
        <a:xfrm>
          <a:off x="2363825" y="6023190"/>
          <a:ext cx="547247" cy="370683"/>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twoCellAnchor>
    <xdr:from>
      <xdr:col>15</xdr:col>
      <xdr:colOff>267718</xdr:colOff>
      <xdr:row>40</xdr:row>
      <xdr:rowOff>142077</xdr:rowOff>
    </xdr:from>
    <xdr:to>
      <xdr:col>16</xdr:col>
      <xdr:colOff>195130</xdr:colOff>
      <xdr:row>43</xdr:row>
      <xdr:rowOff>9019</xdr:rowOff>
    </xdr:to>
    <xdr:sp macro="" textlink="">
      <xdr:nvSpPr>
        <xdr:cNvPr id="20" name="額縁 19">
          <a:hlinkClick xmlns:r="http://schemas.openxmlformats.org/officeDocument/2006/relationships" r:id="rId6"/>
          <a:extLst>
            <a:ext uri="{FF2B5EF4-FFF2-40B4-BE49-F238E27FC236}">
              <a16:creationId xmlns:a16="http://schemas.microsoft.com/office/drawing/2014/main" id="{00000000-0008-0000-0700-000014000000}"/>
            </a:ext>
          </a:extLst>
        </xdr:cNvPr>
        <xdr:cNvSpPr/>
      </xdr:nvSpPr>
      <xdr:spPr bwMode="auto">
        <a:xfrm>
          <a:off x="8403189" y="6716195"/>
          <a:ext cx="540000" cy="360000"/>
        </a:xfrm>
        <a:prstGeom prst="bevel">
          <a:avLst>
            <a:gd name="adj" fmla="val 8604"/>
          </a:avLst>
        </a:prstGeom>
        <a:solidFill>
          <a:srgbClr val="CCFFFF"/>
        </a:solidFill>
        <a:ln w="1270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800" b="1"/>
            <a:t>入力に</a:t>
          </a:r>
          <a:endParaRPr kumimoji="1" lang="en-US" altLang="ja-JP" sz="800" b="1"/>
        </a:p>
        <a:p>
          <a:pPr algn="ctr"/>
          <a:r>
            <a:rPr kumimoji="1" lang="ja-JP" altLang="en-US" sz="800" b="1"/>
            <a:t>戻る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24180;&#35519;&#12456;&#12463;&#12475;&#12523;\&#12304;&#26908;&#35388;&#29992;&#12305;20220616%20&#24180;&#26411;&#35519;&#25972;&#35336;&#31639;&#12471;&#12540;&#12488;%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計算シート"/>
      <sheetName val="入力のしかた①"/>
      <sheetName val="入力のしかた②"/>
      <sheetName val="扶養申告書"/>
      <sheetName val="基配所申告書"/>
      <sheetName val="保険申告書"/>
      <sheetName val="住借申告書"/>
      <sheetName val="配偶者"/>
      <sheetName val="源泉徴収簿"/>
    </sheetNames>
    <sheetDataSet>
      <sheetData sheetId="0">
        <row r="30">
          <cell r="AF30" t="str">
            <v>区分0</v>
          </cell>
          <cell r="AG30" t="str">
            <v>区分１</v>
          </cell>
          <cell r="AH30" t="str">
            <v>区分２</v>
          </cell>
          <cell r="AI30" t="str">
            <v>区分３</v>
          </cell>
          <cell r="AJ30" t="str">
            <v>区分４</v>
          </cell>
          <cell r="AK30" t="str">
            <v>区分５</v>
          </cell>
          <cell r="AL30" t="str">
            <v>区分６</v>
          </cell>
          <cell r="AM30" t="str">
            <v>区分７</v>
          </cell>
          <cell r="AN30" t="str">
            <v>区分８</v>
          </cell>
          <cell r="AO30" t="str">
            <v>区分９</v>
          </cell>
          <cell r="AP30" t="str">
            <v>区分１０</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bg1">
            <a:lumMod val="95000"/>
          </a:schemeClr>
        </a:solidFill>
        <a:ln w="12700" cap="flat" cmpd="sng" algn="ctr">
          <a:solidFill>
            <a:srgbClr val="000000"/>
          </a:solidFill>
          <a:prstDash val="solid"/>
          <a:round/>
          <a:headEnd type="none" w="med" len="med"/>
          <a:tailEnd type="none" w="med" len="med"/>
        </a:ln>
        <a:effectLst/>
      </a:spPr>
      <a:bodyPr vertOverflow="clip" horzOverflow="clip" wrap="square" lIns="18288" tIns="0" rIns="0" bIns="0" rtlCol="0" anchor="ctr" upright="1"/>
      <a:lstStyle>
        <a:defPPr algn="ctr">
          <a:defRPr kumimoji="1" sz="900" b="1"/>
        </a:defPPr>
      </a:lstStyle>
    </a:spDef>
    <a:lnDef>
      <a:spPr bwMode="auto">
        <a:xfrm>
          <a:off x="0" y="0"/>
          <a:ext cx="1" cy="1"/>
        </a:xfrm>
        <a:custGeom>
          <a:avLst/>
          <a:gdLst/>
          <a:ahLst/>
          <a:cxnLst/>
          <a:rect l="0" t="0" r="0" b="0"/>
          <a:pathLst/>
        </a:custGeom>
        <a:noFill/>
        <a:ln w="12700"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nta.go.jp/taxes/shiraberu/taxanswer/shotoku/1300.ht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nta.go.jp/publication/pamph/gensen/zeigakuhyo2024/02.htm" TargetMode="External"/><Relationship Id="rId2" Type="http://schemas.openxmlformats.org/officeDocument/2006/relationships/hyperlink" Target="https://www.nta.go.jp/publication/pamph/gensen/zeigakuhyo2024/data/19-22.pdf" TargetMode="External"/><Relationship Id="rId1" Type="http://schemas.openxmlformats.org/officeDocument/2006/relationships/hyperlink" Target="https://www.nta.go.jp/publication/pamph/gensen/zeigakuhyo2023/data/19-22.pdf"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8" Type="http://schemas.openxmlformats.org/officeDocument/2006/relationships/hyperlink" Target="https://www.nta.go.jp/publication/pamph/gensen/nencho2025/01.htm" TargetMode="External"/><Relationship Id="rId3" Type="http://schemas.openxmlformats.org/officeDocument/2006/relationships/hyperlink" Target="https://www.nta.go.jp/taxes/tetsuzuki/shinsei/annai/gensen/annai/1648_05.htm" TargetMode="External"/><Relationship Id="rId7" Type="http://schemas.openxmlformats.org/officeDocument/2006/relationships/hyperlink" Target="https://www.nta.go.jp/publication/pamph/gensen/nencho2025/pdf/206.pdf" TargetMode="External"/><Relationship Id="rId2" Type="http://schemas.openxmlformats.org/officeDocument/2006/relationships/hyperlink" Target="https://www.nta.go.jp/taxes/tetsuzuki/shinsei/annai/gensen/annai/1648_73.htm" TargetMode="External"/><Relationship Id="rId1" Type="http://schemas.openxmlformats.org/officeDocument/2006/relationships/hyperlink" Target="https://www.nta.go.jp/taxes/tetsuzuki/shinsei/annai/gensen/annai/1648_01.htm" TargetMode="External"/><Relationship Id="rId6" Type="http://schemas.openxmlformats.org/officeDocument/2006/relationships/hyperlink" Target="https://www.nta.go.jp/publication/pamph/gensen/nencho2025/pdf/207.pdf" TargetMode="External"/><Relationship Id="rId11" Type="http://schemas.openxmlformats.org/officeDocument/2006/relationships/printerSettings" Target="../printerSettings/printerSettings14.bin"/><Relationship Id="rId5" Type="http://schemas.openxmlformats.org/officeDocument/2006/relationships/hyperlink" Target="https://www.nta.go.jp/publication/pamph/gensen/nencho2025/pdf/111.pdf" TargetMode="External"/><Relationship Id="rId10" Type="http://schemas.openxmlformats.org/officeDocument/2006/relationships/hyperlink" Target="https://www.nta.go.jp/publication/pamph/hotei/tebiki2025/index.htm" TargetMode="External"/><Relationship Id="rId4" Type="http://schemas.openxmlformats.org/officeDocument/2006/relationships/hyperlink" Target="https://www.nta.go.jp/taxes/tetsuzuki/shinsei/annai/gensen/annai/1648_03.htm" TargetMode="External"/><Relationship Id="rId9" Type="http://schemas.openxmlformats.org/officeDocument/2006/relationships/hyperlink" Target="https://www.nta.go.jp/publication/pamph/gensen/nencho2025/01.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BL88"/>
  <sheetViews>
    <sheetView showGridLines="0" tabSelected="1" topLeftCell="A19" zoomScaleNormal="100" zoomScaleSheetLayoutView="90" workbookViewId="0">
      <selection sqref="A1:AA2"/>
    </sheetView>
  </sheetViews>
  <sheetFormatPr defaultColWidth="3.44140625" defaultRowHeight="13.2"/>
  <cols>
    <col min="1" max="1" width="5.109375" customWidth="1"/>
    <col min="2" max="2" width="1.33203125" customWidth="1"/>
    <col min="3" max="3" width="4.109375" customWidth="1"/>
    <col min="4" max="4" width="3.21875" customWidth="1"/>
    <col min="5" max="5" width="4.109375" customWidth="1"/>
    <col min="7" max="7" width="5" customWidth="1"/>
    <col min="26" max="27" width="3.44140625" customWidth="1"/>
    <col min="28" max="63" width="3.44140625" hidden="1" customWidth="1"/>
    <col min="64" max="64" width="2.21875" hidden="1" customWidth="1"/>
    <col min="65" max="68" width="3.44140625" customWidth="1"/>
  </cols>
  <sheetData>
    <row r="1" spans="1:36" ht="22.5" customHeight="1">
      <c r="A1" s="242" t="s">
        <v>230</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row>
    <row r="2" spans="1:36" ht="31.05" customHeight="1">
      <c r="A2" s="242"/>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row>
    <row r="3" spans="1:36" ht="17.55" customHeight="1">
      <c r="A3" s="257" t="s">
        <v>188</v>
      </c>
      <c r="B3" s="258"/>
      <c r="C3" s="258"/>
      <c r="D3" s="258"/>
      <c r="E3" s="259"/>
      <c r="F3" s="259"/>
      <c r="G3" s="259"/>
      <c r="H3" s="259"/>
      <c r="I3" s="259"/>
      <c r="J3" s="259"/>
      <c r="K3" s="259"/>
      <c r="L3" s="259"/>
      <c r="M3" s="259"/>
      <c r="N3" s="268" t="s">
        <v>89</v>
      </c>
      <c r="O3" s="269"/>
      <c r="P3" s="272"/>
      <c r="Q3" s="273"/>
      <c r="R3" s="273"/>
      <c r="S3" s="273"/>
      <c r="T3" s="273"/>
      <c r="U3" s="273"/>
      <c r="V3" s="274"/>
      <c r="W3" s="2"/>
      <c r="X3" s="2"/>
      <c r="Y3" s="2"/>
      <c r="Z3" s="2"/>
      <c r="AA3" s="2"/>
    </row>
    <row r="4" spans="1:36" ht="18.600000000000001" customHeight="1">
      <c r="A4" s="258"/>
      <c r="B4" s="258"/>
      <c r="C4" s="258"/>
      <c r="D4" s="258"/>
      <c r="E4" s="267"/>
      <c r="F4" s="267"/>
      <c r="G4" s="267"/>
      <c r="H4" s="267"/>
      <c r="I4" s="267"/>
      <c r="J4" s="267"/>
      <c r="K4" s="267"/>
      <c r="L4" s="267"/>
      <c r="M4" s="267"/>
      <c r="N4" s="270"/>
      <c r="O4" s="271"/>
      <c r="P4" s="275"/>
      <c r="Q4" s="276"/>
      <c r="R4" s="276"/>
      <c r="S4" s="276"/>
      <c r="T4" s="276"/>
      <c r="U4" s="276"/>
      <c r="V4" s="277"/>
      <c r="W4" s="2"/>
      <c r="X4" s="2"/>
      <c r="Y4" s="2"/>
      <c r="Z4" s="2"/>
      <c r="AA4" s="2"/>
    </row>
    <row r="5" spans="1:36" ht="18.600000000000001" customHeight="1" thickBot="1"/>
    <row r="6" spans="1:36" ht="18.600000000000001" customHeight="1" thickBot="1">
      <c r="A6" s="264" t="s">
        <v>139</v>
      </c>
      <c r="B6" s="149" t="s">
        <v>36</v>
      </c>
      <c r="C6" s="150"/>
      <c r="D6" s="150"/>
      <c r="E6" s="150"/>
      <c r="F6" s="150"/>
      <c r="G6" s="153"/>
      <c r="H6" s="218" t="s">
        <v>54</v>
      </c>
      <c r="I6" s="219"/>
      <c r="J6" s="220"/>
      <c r="K6" s="150" t="s">
        <v>49</v>
      </c>
      <c r="L6" s="150"/>
      <c r="M6" s="150"/>
      <c r="N6" s="151"/>
      <c r="O6" s="152" t="s">
        <v>36</v>
      </c>
      <c r="P6" s="150"/>
      <c r="Q6" s="150"/>
      <c r="R6" s="150"/>
      <c r="S6" s="150"/>
      <c r="T6" s="153"/>
      <c r="U6" s="218" t="s">
        <v>55</v>
      </c>
      <c r="V6" s="219"/>
      <c r="W6" s="220"/>
      <c r="X6" s="150" t="s">
        <v>49</v>
      </c>
      <c r="Y6" s="150"/>
      <c r="Z6" s="150"/>
      <c r="AA6" s="154"/>
      <c r="AC6" s="20"/>
    </row>
    <row r="7" spans="1:36" ht="26.1" customHeight="1" thickTop="1">
      <c r="A7" s="265"/>
      <c r="B7" s="251" t="s">
        <v>121</v>
      </c>
      <c r="C7" s="252"/>
      <c r="D7" s="252"/>
      <c r="E7" s="252"/>
      <c r="F7" s="252"/>
      <c r="G7" s="252"/>
      <c r="H7" s="45" t="s">
        <v>82</v>
      </c>
      <c r="I7" s="214"/>
      <c r="J7" s="215"/>
      <c r="K7" s="243" t="str">
        <f>IF(I7="","",I7*380000)</f>
        <v/>
      </c>
      <c r="L7" s="243"/>
      <c r="M7" s="243"/>
      <c r="N7" s="244"/>
      <c r="O7" s="253" t="s">
        <v>50</v>
      </c>
      <c r="P7" s="254"/>
      <c r="Q7" s="254"/>
      <c r="R7" s="254"/>
      <c r="S7" s="254"/>
      <c r="T7" s="255"/>
      <c r="U7" s="31" t="s">
        <v>85</v>
      </c>
      <c r="V7" s="179"/>
      <c r="W7" s="180"/>
      <c r="X7" s="181" t="str">
        <f>IF(V7="","",V7*400000)</f>
        <v/>
      </c>
      <c r="Y7" s="181"/>
      <c r="Z7" s="181"/>
      <c r="AA7" s="182"/>
      <c r="AC7" s="58" t="s">
        <v>146</v>
      </c>
      <c r="AD7" s="59">
        <f>SUM(I8:J10)</f>
        <v>0</v>
      </c>
      <c r="AE7" s="19"/>
      <c r="AF7" s="19"/>
    </row>
    <row r="8" spans="1:36" ht="26.1" customHeight="1">
      <c r="A8" s="265"/>
      <c r="B8" s="54"/>
      <c r="C8" s="221" t="s">
        <v>127</v>
      </c>
      <c r="D8" s="222"/>
      <c r="E8" s="222"/>
      <c r="F8" s="222"/>
      <c r="G8" s="222"/>
      <c r="H8" s="46" t="s">
        <v>144</v>
      </c>
      <c r="I8" s="179"/>
      <c r="J8" s="180"/>
      <c r="K8" s="181" t="str">
        <f>IF(I8="","",I8*250000)</f>
        <v/>
      </c>
      <c r="L8" s="181"/>
      <c r="M8" s="181"/>
      <c r="N8" s="229"/>
      <c r="O8" s="234" t="s">
        <v>38</v>
      </c>
      <c r="P8" s="235"/>
      <c r="Q8" s="235"/>
      <c r="R8" s="235"/>
      <c r="S8" s="235"/>
      <c r="T8" s="236"/>
      <c r="U8" s="48" t="s">
        <v>86</v>
      </c>
      <c r="V8" s="245"/>
      <c r="W8" s="246"/>
      <c r="X8" s="216" t="str">
        <f>IF(V8="","",V8*750000)</f>
        <v/>
      </c>
      <c r="Y8" s="216"/>
      <c r="Z8" s="216"/>
      <c r="AA8" s="247"/>
      <c r="AC8" s="24" t="s">
        <v>71</v>
      </c>
      <c r="AD8" s="25">
        <f>I7-I9-I10</f>
        <v>0</v>
      </c>
      <c r="AE8" s="24" t="s">
        <v>73</v>
      </c>
      <c r="AF8" s="25">
        <f>I7-I8-I9</f>
        <v>0</v>
      </c>
    </row>
    <row r="9" spans="1:36" ht="26.1" customHeight="1">
      <c r="A9" s="265"/>
      <c r="B9" s="43"/>
      <c r="C9" s="223" t="s">
        <v>128</v>
      </c>
      <c r="D9" s="224"/>
      <c r="E9" s="224"/>
      <c r="F9" s="224"/>
      <c r="G9" s="224"/>
      <c r="H9" s="47" t="s">
        <v>145</v>
      </c>
      <c r="I9" s="179"/>
      <c r="J9" s="180"/>
      <c r="K9" s="260" t="str">
        <f>IF(I9="","",I9*200000)</f>
        <v/>
      </c>
      <c r="L9" s="260"/>
      <c r="M9" s="260"/>
      <c r="N9" s="261"/>
      <c r="O9" s="211" t="s">
        <v>37</v>
      </c>
      <c r="P9" s="212"/>
      <c r="Q9" s="212"/>
      <c r="R9" s="212"/>
      <c r="S9" s="212"/>
      <c r="T9" s="213"/>
      <c r="U9" s="50" t="s">
        <v>147</v>
      </c>
      <c r="V9" s="230"/>
      <c r="W9" s="231"/>
      <c r="X9" s="232" t="str">
        <f>IF(V9="","",V9*270000)</f>
        <v/>
      </c>
      <c r="Y9" s="232"/>
      <c r="Z9" s="232"/>
      <c r="AA9" s="233"/>
      <c r="AC9" s="24" t="s">
        <v>72</v>
      </c>
      <c r="AD9" s="25">
        <f>I7-I8-I10</f>
        <v>0</v>
      </c>
      <c r="AE9" s="21"/>
      <c r="AF9" s="21"/>
      <c r="AH9" s="23" t="s">
        <v>74</v>
      </c>
      <c r="AI9" s="26" t="s">
        <v>75</v>
      </c>
      <c r="AJ9" s="74"/>
    </row>
    <row r="10" spans="1:36" ht="26.1" customHeight="1">
      <c r="A10" s="265"/>
      <c r="B10" s="44"/>
      <c r="C10" s="278" t="s">
        <v>80</v>
      </c>
      <c r="D10" s="279"/>
      <c r="E10" s="279"/>
      <c r="F10" s="279"/>
      <c r="G10" s="280"/>
      <c r="H10" s="42" t="s">
        <v>83</v>
      </c>
      <c r="I10" s="214"/>
      <c r="J10" s="215"/>
      <c r="K10" s="216" t="str">
        <f>IF(I10="","",I10*100000)</f>
        <v/>
      </c>
      <c r="L10" s="216"/>
      <c r="M10" s="216"/>
      <c r="N10" s="217"/>
      <c r="O10" s="234" t="s">
        <v>40</v>
      </c>
      <c r="P10" s="235"/>
      <c r="Q10" s="235"/>
      <c r="R10" s="235"/>
      <c r="S10" s="235"/>
      <c r="T10" s="236"/>
      <c r="U10" s="48" t="s">
        <v>87</v>
      </c>
      <c r="V10" s="245"/>
      <c r="W10" s="246"/>
      <c r="X10" s="216" t="str">
        <f>IF(V10="","",V10*350000)</f>
        <v/>
      </c>
      <c r="Y10" s="216"/>
      <c r="Z10" s="216"/>
      <c r="AA10" s="247"/>
      <c r="AC10" t="s">
        <v>46</v>
      </c>
      <c r="AH10" s="22">
        <f>V9</f>
        <v>0</v>
      </c>
      <c r="AI10" s="22">
        <f>V10</f>
        <v>0</v>
      </c>
      <c r="AJ10" s="75"/>
    </row>
    <row r="11" spans="1:36" ht="26.1" customHeight="1" thickBot="1">
      <c r="A11" s="266"/>
      <c r="B11" s="256" t="s">
        <v>39</v>
      </c>
      <c r="C11" s="249"/>
      <c r="D11" s="249"/>
      <c r="E11" s="249"/>
      <c r="F11" s="249"/>
      <c r="G11" s="250"/>
      <c r="H11" s="41" t="s">
        <v>84</v>
      </c>
      <c r="I11" s="183"/>
      <c r="J11" s="184"/>
      <c r="K11" s="262" t="str">
        <f>IF(I11="","",I11*270000)</f>
        <v/>
      </c>
      <c r="L11" s="262"/>
      <c r="M11" s="262"/>
      <c r="N11" s="263"/>
      <c r="O11" s="248" t="s">
        <v>41</v>
      </c>
      <c r="P11" s="249"/>
      <c r="Q11" s="249"/>
      <c r="R11" s="249"/>
      <c r="S11" s="249"/>
      <c r="T11" s="250"/>
      <c r="U11" s="49" t="s">
        <v>88</v>
      </c>
      <c r="V11" s="183"/>
      <c r="W11" s="184"/>
      <c r="X11" s="262" t="str">
        <f>IF(V11="","",V11*270000)</f>
        <v/>
      </c>
      <c r="Y11" s="262"/>
      <c r="Z11" s="262"/>
      <c r="AA11" s="311"/>
      <c r="AC11" s="281">
        <f>SUM(K7,K8,K9,K10,K11,X7,X8,X9,X10,X11)</f>
        <v>0</v>
      </c>
      <c r="AD11" s="282"/>
      <c r="AE11" s="283"/>
    </row>
    <row r="12" spans="1:36" ht="18.600000000000001" customHeight="1" thickBot="1">
      <c r="B12" s="306"/>
      <c r="C12" s="306"/>
      <c r="D12" s="306"/>
      <c r="E12" s="306"/>
      <c r="F12" s="306"/>
      <c r="G12" s="306"/>
      <c r="H12" s="306"/>
      <c r="I12" s="306"/>
      <c r="J12" s="306"/>
      <c r="K12" s="306"/>
      <c r="L12" s="306"/>
      <c r="M12" s="306"/>
      <c r="N12" s="306"/>
      <c r="O12" s="306"/>
      <c r="P12" s="306"/>
      <c r="Q12" s="306"/>
      <c r="R12" s="306"/>
      <c r="S12" s="306"/>
      <c r="T12" s="306"/>
      <c r="U12" s="306"/>
      <c r="V12" s="306"/>
      <c r="W12" s="306"/>
      <c r="X12" s="306"/>
      <c r="Y12" s="306"/>
      <c r="Z12" s="306"/>
      <c r="AA12" s="306"/>
    </row>
    <row r="13" spans="1:36" ht="18.600000000000001" customHeight="1" thickBot="1">
      <c r="A13" s="140" t="s">
        <v>51</v>
      </c>
      <c r="B13" s="149" t="s">
        <v>36</v>
      </c>
      <c r="C13" s="150"/>
      <c r="D13" s="150"/>
      <c r="E13" s="150"/>
      <c r="F13" s="150"/>
      <c r="G13" s="150"/>
      <c r="H13" s="150"/>
      <c r="I13" s="150"/>
      <c r="J13" s="150"/>
      <c r="K13" s="151"/>
      <c r="L13" s="152" t="s">
        <v>52</v>
      </c>
      <c r="M13" s="150"/>
      <c r="N13" s="150"/>
      <c r="O13" s="150"/>
      <c r="P13" s="150"/>
      <c r="Q13" s="150"/>
      <c r="R13" s="153"/>
      <c r="S13" s="152" t="s">
        <v>53</v>
      </c>
      <c r="T13" s="150"/>
      <c r="U13" s="150"/>
      <c r="V13" s="150"/>
      <c r="W13" s="150"/>
      <c r="X13" s="150"/>
      <c r="Y13" s="150"/>
      <c r="Z13" s="150"/>
      <c r="AA13" s="154"/>
    </row>
    <row r="14" spans="1:36" ht="19.05" customHeight="1" thickTop="1">
      <c r="A14" s="141"/>
      <c r="B14" s="301" t="s">
        <v>6</v>
      </c>
      <c r="C14" s="302"/>
      <c r="D14" s="302"/>
      <c r="E14" s="302"/>
      <c r="F14" s="302"/>
      <c r="G14" s="302"/>
      <c r="H14" s="302"/>
      <c r="I14" s="302"/>
      <c r="J14" s="302"/>
      <c r="K14" s="303"/>
      <c r="L14" s="10" t="s">
        <v>90</v>
      </c>
      <c r="M14" s="292"/>
      <c r="N14" s="293"/>
      <c r="O14" s="293"/>
      <c r="P14" s="293"/>
      <c r="Q14" s="293"/>
      <c r="R14" s="294"/>
      <c r="S14" s="10" t="s">
        <v>102</v>
      </c>
      <c r="T14" s="191"/>
      <c r="U14" s="191"/>
      <c r="V14" s="191"/>
      <c r="W14" s="191"/>
      <c r="X14" s="191"/>
      <c r="Y14" s="191"/>
      <c r="Z14" s="191"/>
      <c r="AA14" s="192"/>
      <c r="AC14" s="38" t="s">
        <v>122</v>
      </c>
      <c r="AD14" s="39">
        <f>M14</f>
        <v>0</v>
      </c>
    </row>
    <row r="15" spans="1:36" ht="19.05" customHeight="1" thickBot="1">
      <c r="A15" s="141"/>
      <c r="B15" s="206" t="s">
        <v>7</v>
      </c>
      <c r="C15" s="155"/>
      <c r="D15" s="155"/>
      <c r="E15" s="155"/>
      <c r="F15" s="155"/>
      <c r="G15" s="155"/>
      <c r="H15" s="155"/>
      <c r="I15" s="155"/>
      <c r="J15" s="155"/>
      <c r="K15" s="156"/>
      <c r="L15" s="9" t="s">
        <v>91</v>
      </c>
      <c r="M15" s="295"/>
      <c r="N15" s="296"/>
      <c r="O15" s="296"/>
      <c r="P15" s="296"/>
      <c r="Q15" s="296"/>
      <c r="R15" s="297"/>
      <c r="S15" s="9" t="s">
        <v>0</v>
      </c>
      <c r="T15" s="304"/>
      <c r="U15" s="304"/>
      <c r="V15" s="304"/>
      <c r="W15" s="304"/>
      <c r="X15" s="304"/>
      <c r="Y15" s="304"/>
      <c r="Z15" s="304"/>
      <c r="AA15" s="305"/>
      <c r="AC15" s="38" t="s">
        <v>123</v>
      </c>
      <c r="AD15" s="39">
        <f>M15</f>
        <v>0</v>
      </c>
    </row>
    <row r="16" spans="1:36" ht="19.05" customHeight="1" thickBot="1">
      <c r="A16" s="141"/>
      <c r="B16" s="239" t="s">
        <v>3</v>
      </c>
      <c r="C16" s="240"/>
      <c r="D16" s="240"/>
      <c r="E16" s="240"/>
      <c r="F16" s="240"/>
      <c r="G16" s="240"/>
      <c r="H16" s="240"/>
      <c r="I16" s="240"/>
      <c r="J16" s="240"/>
      <c r="K16" s="241"/>
      <c r="L16" s="11" t="s">
        <v>92</v>
      </c>
      <c r="M16" s="188">
        <f>SUM(M14:R15)</f>
        <v>0</v>
      </c>
      <c r="N16" s="189"/>
      <c r="O16" s="189"/>
      <c r="P16" s="189"/>
      <c r="Q16" s="189"/>
      <c r="R16" s="190"/>
      <c r="S16" s="12" t="s">
        <v>103</v>
      </c>
      <c r="T16" s="174">
        <f>SUM(T14:AA15)</f>
        <v>0</v>
      </c>
      <c r="U16" s="174"/>
      <c r="V16" s="174"/>
      <c r="W16" s="174"/>
      <c r="X16" s="174"/>
      <c r="Y16" s="174"/>
      <c r="Z16" s="174"/>
      <c r="AA16" s="175"/>
      <c r="AC16" s="37" t="s">
        <v>45</v>
      </c>
    </row>
    <row r="17" spans="1:46" ht="19.05" customHeight="1">
      <c r="A17" s="141"/>
      <c r="B17" s="284" t="s">
        <v>8</v>
      </c>
      <c r="C17" s="285"/>
      <c r="D17" s="285"/>
      <c r="E17" s="285"/>
      <c r="F17" s="285"/>
      <c r="G17" s="285"/>
      <c r="H17" s="285"/>
      <c r="I17" s="285"/>
      <c r="J17" s="285"/>
      <c r="K17" s="286"/>
      <c r="L17" s="10" t="s">
        <v>93</v>
      </c>
      <c r="M17" s="287">
        <f>IF(AC17&lt;=650999,0,
IF(AC17&lt;=1899999,AC17-650000,
IF(AC17&lt;=3599999,AC17*70%-80000,
IF(AC17&lt;=6599999,AC17*80%-440000,
IF(AC17&lt;=8499999,ROUNDDOWN(AC17*90%-1100000,0),
IF(AC17&lt;=20000000,AC17-1950000,""))))))</f>
        <v>0</v>
      </c>
      <c r="N17" s="287"/>
      <c r="O17" s="287"/>
      <c r="P17" s="287"/>
      <c r="Q17" s="287"/>
      <c r="R17" s="288"/>
      <c r="S17" s="169" t="s">
        <v>42</v>
      </c>
      <c r="T17" s="170"/>
      <c r="U17" s="170"/>
      <c r="V17" s="170"/>
      <c r="W17" s="170"/>
      <c r="X17" s="170"/>
      <c r="Y17" s="170"/>
      <c r="Z17" s="170"/>
      <c r="AA17" s="171"/>
      <c r="AB17" s="6"/>
      <c r="AC17" s="298">
        <f>IF(M16&lt;=1899999,M16,
IF(M16&lt;=6599999,M16-MOD(M16-1900000,4000),
IF(M16&lt;=20000000,M16,"")))</f>
        <v>0</v>
      </c>
      <c r="AD17" s="299"/>
      <c r="AE17" s="300"/>
    </row>
    <row r="18" spans="1:46" ht="19.05" customHeight="1" thickBot="1">
      <c r="A18" s="141"/>
      <c r="B18" s="207" t="s">
        <v>9</v>
      </c>
      <c r="C18" s="164"/>
      <c r="D18" s="164"/>
      <c r="E18" s="164"/>
      <c r="F18" s="164"/>
      <c r="G18" s="164"/>
      <c r="H18" s="164"/>
      <c r="I18" s="164"/>
      <c r="J18" s="164"/>
      <c r="K18" s="205"/>
      <c r="L18" s="9" t="s">
        <v>94</v>
      </c>
      <c r="M18" s="193">
        <f>IF(AND(T18="有",M16&gt;8500000),AC20,0)</f>
        <v>0</v>
      </c>
      <c r="N18" s="194"/>
      <c r="O18" s="194"/>
      <c r="P18" s="194"/>
      <c r="Q18" s="194"/>
      <c r="R18" s="195"/>
      <c r="S18" s="77" t="s">
        <v>118</v>
      </c>
      <c r="T18" s="307"/>
      <c r="U18" s="307"/>
      <c r="V18" s="308"/>
      <c r="W18" s="308"/>
      <c r="X18" s="308"/>
      <c r="Y18" s="308"/>
      <c r="Z18" s="309"/>
      <c r="AA18" s="78" t="s">
        <v>119</v>
      </c>
    </row>
    <row r="19" spans="1:46" ht="19.05" customHeight="1" thickBot="1">
      <c r="A19" s="141"/>
      <c r="B19" s="207" t="s">
        <v>10</v>
      </c>
      <c r="C19" s="164"/>
      <c r="D19" s="164"/>
      <c r="E19" s="164"/>
      <c r="F19" s="164"/>
      <c r="G19" s="164"/>
      <c r="H19" s="164"/>
      <c r="I19" s="164"/>
      <c r="J19" s="164"/>
      <c r="K19" s="205"/>
      <c r="L19" s="11" t="s">
        <v>95</v>
      </c>
      <c r="M19" s="188">
        <f>IFERROR(M17-M18,"")</f>
        <v>0</v>
      </c>
      <c r="N19" s="189"/>
      <c r="O19" s="189"/>
      <c r="P19" s="189"/>
      <c r="Q19" s="189"/>
      <c r="R19" s="310"/>
      <c r="S19" s="167" t="str">
        <f>IF(AND(M25&gt;0,V22=""),"「配偶者の合計所得金額」を入力してください。",IF(AND(AP22=10,M25&gt;0),"「配偶者の合計所得金額」と「配偶者（特別）控除額（⑰欄）」の金額が対応していません。受理した配偶者控除等申告書の内容を確認してください。",""))</f>
        <v/>
      </c>
      <c r="T19" s="167"/>
      <c r="U19" s="167"/>
      <c r="V19" s="167"/>
      <c r="W19" s="167"/>
      <c r="X19" s="167"/>
      <c r="Y19" s="167"/>
      <c r="Z19" s="167"/>
      <c r="AA19" s="168"/>
      <c r="AC19" t="s">
        <v>43</v>
      </c>
      <c r="AD19" t="s">
        <v>44</v>
      </c>
    </row>
    <row r="20" spans="1:46" ht="19.05" customHeight="1">
      <c r="A20" s="141"/>
      <c r="B20" s="237" t="s">
        <v>11</v>
      </c>
      <c r="C20" s="238"/>
      <c r="D20" s="155" t="s">
        <v>12</v>
      </c>
      <c r="E20" s="155"/>
      <c r="F20" s="155"/>
      <c r="G20" s="155"/>
      <c r="H20" s="155"/>
      <c r="I20" s="155"/>
      <c r="J20" s="155"/>
      <c r="K20" s="156"/>
      <c r="L20" s="10" t="s">
        <v>96</v>
      </c>
      <c r="M20" s="292"/>
      <c r="N20" s="293"/>
      <c r="O20" s="293"/>
      <c r="P20" s="293"/>
      <c r="Q20" s="293"/>
      <c r="R20" s="294"/>
      <c r="S20" s="167"/>
      <c r="T20" s="167"/>
      <c r="U20" s="167"/>
      <c r="V20" s="167"/>
      <c r="W20" s="167"/>
      <c r="X20" s="167"/>
      <c r="Y20" s="167"/>
      <c r="Z20" s="167"/>
      <c r="AA20" s="168"/>
      <c r="AC20" s="289">
        <f>IF(ROUNDUP((M16-8500000)*0.1,0)&gt;150000,150000,ROUNDUP((M16-8500000)*0.1,0))</f>
        <v>-850000</v>
      </c>
      <c r="AD20" s="290"/>
      <c r="AE20" s="290"/>
      <c r="AF20" s="290"/>
      <c r="AG20" s="290"/>
      <c r="AH20" s="291"/>
    </row>
    <row r="21" spans="1:46" ht="19.05" customHeight="1">
      <c r="A21" s="141"/>
      <c r="B21" s="237"/>
      <c r="C21" s="238"/>
      <c r="D21" s="155" t="s">
        <v>13</v>
      </c>
      <c r="E21" s="155"/>
      <c r="F21" s="155"/>
      <c r="G21" s="155"/>
      <c r="H21" s="155"/>
      <c r="I21" s="155"/>
      <c r="J21" s="155"/>
      <c r="K21" s="156"/>
      <c r="L21" s="5" t="s">
        <v>97</v>
      </c>
      <c r="M21" s="185"/>
      <c r="N21" s="186"/>
      <c r="O21" s="186"/>
      <c r="P21" s="186"/>
      <c r="Q21" s="186"/>
      <c r="R21" s="187"/>
      <c r="S21" s="225" t="str">
        <f>IF(S19="","","↓")</f>
        <v/>
      </c>
      <c r="T21" s="226"/>
      <c r="U21" s="177" t="s">
        <v>141</v>
      </c>
      <c r="V21" s="177"/>
      <c r="W21" s="177"/>
      <c r="X21" s="177"/>
      <c r="Y21" s="177"/>
      <c r="Z21" s="177"/>
      <c r="AA21" s="56"/>
      <c r="AF21" s="19" t="s">
        <v>57</v>
      </c>
      <c r="AG21" s="19" t="s">
        <v>58</v>
      </c>
      <c r="AH21" s="19" t="s">
        <v>59</v>
      </c>
      <c r="AI21" s="19" t="s">
        <v>60</v>
      </c>
      <c r="AJ21" s="19" t="s">
        <v>61</v>
      </c>
      <c r="AK21" s="19" t="s">
        <v>62</v>
      </c>
      <c r="AL21" s="19" t="s">
        <v>63</v>
      </c>
      <c r="AM21" s="19" t="s">
        <v>64</v>
      </c>
      <c r="AN21" s="19" t="s">
        <v>65</v>
      </c>
      <c r="AO21" s="19" t="s">
        <v>66</v>
      </c>
      <c r="AP21" s="15"/>
    </row>
    <row r="22" spans="1:46" ht="19.05" customHeight="1">
      <c r="A22" s="141"/>
      <c r="B22" s="237"/>
      <c r="C22" s="238"/>
      <c r="D22" s="155" t="s">
        <v>14</v>
      </c>
      <c r="E22" s="155"/>
      <c r="F22" s="155"/>
      <c r="G22" s="155"/>
      <c r="H22" s="155"/>
      <c r="I22" s="155"/>
      <c r="J22" s="155"/>
      <c r="K22" s="156"/>
      <c r="L22" s="5" t="s">
        <v>98</v>
      </c>
      <c r="M22" s="185"/>
      <c r="N22" s="186"/>
      <c r="O22" s="186"/>
      <c r="P22" s="186"/>
      <c r="Q22" s="186"/>
      <c r="R22" s="187"/>
      <c r="S22" s="227" t="str">
        <f>IF(S19="","","詳細は　  こちら")</f>
        <v/>
      </c>
      <c r="T22" s="228"/>
      <c r="U22" s="3" t="s">
        <v>117</v>
      </c>
      <c r="V22" s="159"/>
      <c r="W22" s="160"/>
      <c r="X22" s="160"/>
      <c r="Y22" s="161"/>
      <c r="Z22" s="4" t="s">
        <v>2</v>
      </c>
      <c r="AA22" s="7"/>
      <c r="AC22" s="312" t="str">
        <f>IF(V22="","区分０",IF(V22&lt;=580000,"区分１",IF(V22&lt;=950000,"区分２",IF(V22&lt;=1000000,"区分３",IF(V22&lt;=1050000,"区分４",IF(V22&lt;=1100000,"区分５",IF(V22&lt;=1150000,"区分６",IF(V22&lt;=1200000,"区分７",IF(V22&lt;=1250000,"区分８",IF(V22&lt;=1300000,"区分９",IF(V22&lt;=1330000,"区分１０","対象外")))))))))))</f>
        <v>区分０</v>
      </c>
      <c r="AD22" s="313"/>
      <c r="AF22" s="18" t="str">
        <f>IF(AND($AC$22=AG31,OR($M$25=480000,$M$25=380000,$M$25=320000,$M$25=260000,$M$25=160000,$M$25=130000)),"","×")</f>
        <v>×</v>
      </c>
      <c r="AG22" s="18" t="str">
        <f>IF(AND($AC$22=AH31,OR($M$25=380000,$M$25=260000,$M$25=130000)),"","×")</f>
        <v>×</v>
      </c>
      <c r="AH22" s="18" t="str">
        <f>IF(AND($AC$22=AI31,OR($M$25=360000,$M$25=240000,$M$25=120000)),"","×")</f>
        <v>×</v>
      </c>
      <c r="AI22" s="18" t="str">
        <f>IF(AND($AC$22=AJ31,OR($M$25=310000,$M$25=210000,$M$25=110000)),"","×")</f>
        <v>×</v>
      </c>
      <c r="AJ22" s="18" t="str">
        <f>IF(AND($AC$22=AK31,OR($M$25=260000,$M$25=180000,$M$25=90000)),"","×")</f>
        <v>×</v>
      </c>
      <c r="AK22" s="18" t="str">
        <f>IF(AND($AC$22=AL31,OR($M$25=210000,$M$25=140000,$M$25=70000)),"","×")</f>
        <v>×</v>
      </c>
      <c r="AL22" s="18" t="str">
        <f>IF(AND($AC$22=AM31,OR($M$25=160000,$M$25=110000,$M$25=60000)),"","×")</f>
        <v>×</v>
      </c>
      <c r="AM22" s="18" t="str">
        <f>IF(AND($AC$22=AN31,OR($M$25=110000,$M$25=80000,$M$25=40000)),"","×")</f>
        <v>×</v>
      </c>
      <c r="AN22" s="18" t="str">
        <f>IF(AND($AC$22=AO31,OR($M$25=60000,$M$25=40000,$M$25=20000)),"","×")</f>
        <v>×</v>
      </c>
      <c r="AO22" s="18" t="str">
        <f>IF(AND($AC$22=AP31,OR($M$25=30000,$M$25=20000,$M$25=10000)),"","×")</f>
        <v>×</v>
      </c>
      <c r="AP22">
        <f>COUNTIF(AF22:AO22,"×")</f>
        <v>10</v>
      </c>
    </row>
    <row r="23" spans="1:46" ht="19.05" customHeight="1">
      <c r="A23" s="141"/>
      <c r="B23" s="206" t="s">
        <v>15</v>
      </c>
      <c r="C23" s="155"/>
      <c r="D23" s="155"/>
      <c r="E23" s="155"/>
      <c r="F23" s="155"/>
      <c r="G23" s="155"/>
      <c r="H23" s="155"/>
      <c r="I23" s="155"/>
      <c r="J23" s="155"/>
      <c r="K23" s="156"/>
      <c r="L23" s="5" t="s">
        <v>99</v>
      </c>
      <c r="M23" s="185"/>
      <c r="N23" s="186"/>
      <c r="O23" s="186"/>
      <c r="P23" s="186"/>
      <c r="Q23" s="186"/>
      <c r="R23" s="187"/>
      <c r="S23" s="57" t="s">
        <v>142</v>
      </c>
      <c r="T23" s="55"/>
      <c r="U23" s="177" t="s">
        <v>143</v>
      </c>
      <c r="V23" s="177"/>
      <c r="W23" s="177"/>
      <c r="X23" s="177"/>
      <c r="Y23" s="177"/>
      <c r="Z23" s="177"/>
      <c r="AA23" s="56"/>
      <c r="AF23" s="16"/>
      <c r="AG23" s="16"/>
      <c r="AH23" s="16"/>
      <c r="AI23" s="16"/>
      <c r="AJ23" s="16"/>
      <c r="AK23" s="16"/>
      <c r="AL23" s="16"/>
      <c r="AM23" s="16"/>
      <c r="AN23" s="17"/>
    </row>
    <row r="24" spans="1:46" ht="19.05" customHeight="1">
      <c r="A24" s="141"/>
      <c r="B24" s="206" t="s">
        <v>16</v>
      </c>
      <c r="C24" s="155"/>
      <c r="D24" s="155"/>
      <c r="E24" s="155"/>
      <c r="F24" s="155"/>
      <c r="G24" s="155"/>
      <c r="H24" s="155"/>
      <c r="I24" s="155"/>
      <c r="J24" s="155"/>
      <c r="K24" s="156"/>
      <c r="L24" s="5" t="s">
        <v>100</v>
      </c>
      <c r="M24" s="314"/>
      <c r="N24" s="314"/>
      <c r="O24" s="314"/>
      <c r="P24" s="314"/>
      <c r="Q24" s="314"/>
      <c r="R24" s="315"/>
      <c r="S24" s="1"/>
      <c r="T24" s="3"/>
      <c r="U24" s="3" t="s">
        <v>1</v>
      </c>
      <c r="V24" s="159"/>
      <c r="W24" s="160"/>
      <c r="X24" s="160"/>
      <c r="Y24" s="161"/>
      <c r="Z24" s="4" t="s">
        <v>2</v>
      </c>
      <c r="AA24" s="7"/>
      <c r="AC24" s="62"/>
      <c r="AD24" s="62"/>
    </row>
    <row r="25" spans="1:46" ht="19.05" customHeight="1">
      <c r="A25" s="141"/>
      <c r="B25" s="206" t="s">
        <v>17</v>
      </c>
      <c r="C25" s="155"/>
      <c r="D25" s="155"/>
      <c r="E25" s="155"/>
      <c r="F25" s="155"/>
      <c r="G25" s="155"/>
      <c r="H25" s="155"/>
      <c r="I25" s="155"/>
      <c r="J25" s="155"/>
      <c r="K25" s="156"/>
      <c r="L25" s="5" t="s">
        <v>101</v>
      </c>
      <c r="M25" s="314"/>
      <c r="N25" s="314"/>
      <c r="O25" s="314"/>
      <c r="P25" s="314"/>
      <c r="Q25" s="314"/>
      <c r="R25" s="315"/>
      <c r="S25" s="176" t="s">
        <v>34</v>
      </c>
      <c r="T25" s="177"/>
      <c r="U25" s="177"/>
      <c r="V25" s="177"/>
      <c r="W25" s="177"/>
      <c r="X25" s="177"/>
      <c r="Y25" s="177"/>
      <c r="Z25" s="177"/>
      <c r="AA25" s="178"/>
      <c r="AB25" s="14"/>
      <c r="AC25" s="14"/>
      <c r="AD25" s="14"/>
      <c r="AE25" s="14"/>
      <c r="AF25" s="14"/>
      <c r="AG25" s="14"/>
      <c r="AH25" s="14"/>
      <c r="AI25" s="14"/>
      <c r="AJ25" s="14"/>
      <c r="AK25" s="14"/>
      <c r="AL25" s="14"/>
      <c r="AM25" s="14"/>
      <c r="AN25" s="14"/>
      <c r="AO25" s="14"/>
      <c r="AP25" s="14"/>
      <c r="AQ25" s="14"/>
      <c r="AR25" s="14"/>
      <c r="AS25" s="14"/>
      <c r="AT25" s="14"/>
    </row>
    <row r="26" spans="1:46" ht="19.05" customHeight="1">
      <c r="A26" s="141"/>
      <c r="B26" s="206" t="s">
        <v>238</v>
      </c>
      <c r="C26" s="155"/>
      <c r="D26" s="155"/>
      <c r="E26" s="155"/>
      <c r="F26" s="155"/>
      <c r="G26" s="155"/>
      <c r="H26" s="155"/>
      <c r="I26" s="155"/>
      <c r="J26" s="155"/>
      <c r="K26" s="156"/>
      <c r="L26" s="5" t="s">
        <v>260</v>
      </c>
      <c r="M26" s="314"/>
      <c r="N26" s="314"/>
      <c r="O26" s="314"/>
      <c r="P26" s="314"/>
      <c r="Q26" s="314"/>
      <c r="R26" s="315"/>
      <c r="S26" s="1"/>
      <c r="T26" s="3"/>
      <c r="U26" s="3" t="s">
        <v>1</v>
      </c>
      <c r="V26" s="159"/>
      <c r="W26" s="160"/>
      <c r="X26" s="160"/>
      <c r="Y26" s="161"/>
      <c r="Z26" s="4" t="s">
        <v>2</v>
      </c>
      <c r="AA26" s="7"/>
      <c r="AB26" s="14"/>
      <c r="AC26" s="14"/>
      <c r="AD26" s="14"/>
      <c r="AE26" s="14"/>
      <c r="AF26" s="14"/>
      <c r="AG26" s="14"/>
      <c r="AH26" s="14"/>
      <c r="AI26" s="14"/>
      <c r="AJ26" s="14"/>
      <c r="AK26" s="14"/>
      <c r="AL26" s="14"/>
      <c r="AM26" s="14"/>
      <c r="AN26" s="14"/>
      <c r="AO26" s="14"/>
      <c r="AP26" s="14"/>
      <c r="AQ26" s="14"/>
      <c r="AR26" s="14"/>
      <c r="AS26" s="14"/>
      <c r="AT26" s="14"/>
    </row>
    <row r="27" spans="1:46" ht="19.05" customHeight="1">
      <c r="A27" s="141"/>
      <c r="B27" s="207" t="s">
        <v>18</v>
      </c>
      <c r="C27" s="164"/>
      <c r="D27" s="164"/>
      <c r="E27" s="164"/>
      <c r="F27" s="164"/>
      <c r="G27" s="164"/>
      <c r="H27" s="164"/>
      <c r="I27" s="164"/>
      <c r="J27" s="164"/>
      <c r="K27" s="205"/>
      <c r="L27" s="5" t="s">
        <v>233</v>
      </c>
      <c r="M27" s="326">
        <f>AC11</f>
        <v>0</v>
      </c>
      <c r="N27" s="327"/>
      <c r="O27" s="327"/>
      <c r="P27" s="327"/>
      <c r="Q27" s="327"/>
      <c r="R27" s="328"/>
      <c r="S27" s="176" t="s">
        <v>35</v>
      </c>
      <c r="T27" s="177"/>
      <c r="U27" s="177"/>
      <c r="V27" s="177"/>
      <c r="W27" s="177"/>
      <c r="X27" s="177"/>
      <c r="Y27" s="177"/>
      <c r="Z27" s="177"/>
      <c r="AA27" s="178"/>
    </row>
    <row r="28" spans="1:46" ht="19.05" customHeight="1">
      <c r="A28" s="141"/>
      <c r="B28" s="206" t="s">
        <v>19</v>
      </c>
      <c r="C28" s="155"/>
      <c r="D28" s="155"/>
      <c r="E28" s="155"/>
      <c r="F28" s="155"/>
      <c r="G28" s="155"/>
      <c r="H28" s="155"/>
      <c r="I28" s="155"/>
      <c r="J28" s="155"/>
      <c r="K28" s="156"/>
      <c r="L28" s="5" t="s">
        <v>234</v>
      </c>
      <c r="M28" s="185"/>
      <c r="N28" s="186"/>
      <c r="O28" s="186"/>
      <c r="P28" s="186"/>
      <c r="Q28" s="186"/>
      <c r="R28" s="187"/>
      <c r="S28" s="1"/>
      <c r="T28" s="3"/>
      <c r="U28" s="3" t="s">
        <v>1</v>
      </c>
      <c r="V28" s="323"/>
      <c r="W28" s="323"/>
      <c r="X28" s="323"/>
      <c r="Y28" s="323"/>
      <c r="Z28" s="4" t="s">
        <v>2</v>
      </c>
      <c r="AA28" s="7"/>
      <c r="AB28" s="135">
        <v>950000</v>
      </c>
      <c r="AC28" s="135">
        <v>880000</v>
      </c>
      <c r="AD28" s="135">
        <v>680000</v>
      </c>
      <c r="AE28" s="136">
        <v>630000</v>
      </c>
      <c r="AF28" s="137">
        <v>580000</v>
      </c>
      <c r="AG28" s="137">
        <v>480000</v>
      </c>
      <c r="AH28" s="137">
        <v>320000</v>
      </c>
      <c r="AI28" s="137">
        <v>160000</v>
      </c>
      <c r="AJ28" s="137">
        <v>0</v>
      </c>
    </row>
    <row r="29" spans="1:46" ht="19.05" customHeight="1" thickBot="1">
      <c r="A29" s="141"/>
      <c r="B29" s="207" t="s">
        <v>20</v>
      </c>
      <c r="C29" s="164"/>
      <c r="D29" s="164"/>
      <c r="E29" s="164"/>
      <c r="F29" s="164"/>
      <c r="G29" s="164"/>
      <c r="H29" s="164"/>
      <c r="I29" s="164"/>
      <c r="J29" s="164"/>
      <c r="K29" s="205"/>
      <c r="L29" s="9" t="s">
        <v>235</v>
      </c>
      <c r="M29" s="193">
        <f>SUM(M20:R28)</f>
        <v>0</v>
      </c>
      <c r="N29" s="194"/>
      <c r="O29" s="194"/>
      <c r="P29" s="194"/>
      <c r="Q29" s="194"/>
      <c r="R29" s="195"/>
      <c r="AA29" s="7"/>
    </row>
    <row r="30" spans="1:46" ht="19.05" customHeight="1" thickBot="1">
      <c r="A30" s="141"/>
      <c r="B30" s="208" t="s">
        <v>21</v>
      </c>
      <c r="C30" s="209"/>
      <c r="D30" s="209"/>
      <c r="E30" s="209"/>
      <c r="F30" s="209"/>
      <c r="G30" s="209"/>
      <c r="H30" s="209"/>
      <c r="I30" s="209"/>
      <c r="J30" s="209"/>
      <c r="K30" s="210"/>
      <c r="L30" s="11" t="s">
        <v>236</v>
      </c>
      <c r="M30" s="188">
        <f>IFERROR(IF(M19&lt;M29,0,ROUNDDOWN(M19-M29,-3)),"")</f>
        <v>0</v>
      </c>
      <c r="N30" s="189"/>
      <c r="O30" s="189"/>
      <c r="P30" s="189"/>
      <c r="Q30" s="189"/>
      <c r="R30" s="190"/>
      <c r="S30" s="12" t="s">
        <v>237</v>
      </c>
      <c r="T30" s="174">
        <f>IFERROR(IF(M30&gt;18000000,M30*0.4-2796000,IF(M30&gt;9000000,M30*0.33-1536000,IF(M30&gt;6950000,M30*0.23-636000,IF(M30&gt;3300000,M30*0.2-427500,IF(M30&gt;1950000,M30*0.1-97500,IF(M30&lt;=1950000,M30*0.05,0)))))),"")</f>
        <v>0</v>
      </c>
      <c r="U30" s="174"/>
      <c r="V30" s="174"/>
      <c r="W30" s="174"/>
      <c r="X30" s="174"/>
      <c r="Y30" s="174"/>
      <c r="Z30" s="174"/>
      <c r="AA30" s="175"/>
      <c r="AC30" s="321" t="s">
        <v>56</v>
      </c>
      <c r="AD30" s="322"/>
    </row>
    <row r="31" spans="1:46" ht="19.05" customHeight="1">
      <c r="A31" s="141"/>
      <c r="B31" s="324" t="s">
        <v>22</v>
      </c>
      <c r="C31" s="325"/>
      <c r="D31" s="325"/>
      <c r="E31" s="325"/>
      <c r="F31" s="325"/>
      <c r="G31" s="325"/>
      <c r="H31" s="325"/>
      <c r="I31" s="325"/>
      <c r="J31" s="325"/>
      <c r="K31" s="325"/>
      <c r="L31" s="302"/>
      <c r="M31" s="302"/>
      <c r="N31" s="302"/>
      <c r="O31" s="302"/>
      <c r="P31" s="302"/>
      <c r="Q31" s="302"/>
      <c r="R31" s="303"/>
      <c r="S31" s="10" t="s">
        <v>116</v>
      </c>
      <c r="T31" s="191"/>
      <c r="U31" s="191"/>
      <c r="V31" s="191"/>
      <c r="W31" s="191"/>
      <c r="X31" s="191"/>
      <c r="Y31" s="191"/>
      <c r="Z31" s="191"/>
      <c r="AA31" s="192"/>
      <c r="AC31" s="318" t="str">
        <f>IF(V22="","区分０",IF(V22&lt;=580000,"区分１",IF(V22&lt;=950000,"区分２",IF(V22&lt;=1000000,"区分３",IF(V22&lt;=1050000,"区分４",IF(V22&lt;=1100000,"区分５",IF(V22&lt;=1150000,"区分６",IF(V22&lt;=1200000,"区分７",IF(V22&lt;=1250000,"区分８",IF(V22&lt;=1300000,"区分９",IF(V22&lt;=1330000,"区分10","対象外")))))))))))</f>
        <v>区分０</v>
      </c>
      <c r="AD31" s="319"/>
      <c r="AE31" s="13"/>
      <c r="AF31" s="15" t="s">
        <v>67</v>
      </c>
      <c r="AG31" s="15" t="s">
        <v>57</v>
      </c>
      <c r="AH31" s="15" t="s">
        <v>58</v>
      </c>
      <c r="AI31" s="15" t="s">
        <v>59</v>
      </c>
      <c r="AJ31" s="15" t="s">
        <v>60</v>
      </c>
      <c r="AK31" s="15" t="s">
        <v>61</v>
      </c>
      <c r="AL31" s="15" t="s">
        <v>62</v>
      </c>
      <c r="AM31" s="15" t="s">
        <v>63</v>
      </c>
      <c r="AN31" s="15" t="s">
        <v>64</v>
      </c>
      <c r="AO31" s="15" t="s">
        <v>65</v>
      </c>
      <c r="AP31" s="15" t="s">
        <v>66</v>
      </c>
    </row>
    <row r="32" spans="1:46" ht="19.05" customHeight="1" thickBot="1">
      <c r="A32" s="141"/>
      <c r="B32" s="207" t="s">
        <v>23</v>
      </c>
      <c r="C32" s="164"/>
      <c r="D32" s="164"/>
      <c r="E32" s="164"/>
      <c r="F32" s="164"/>
      <c r="G32" s="164"/>
      <c r="H32" s="164"/>
      <c r="I32" s="164"/>
      <c r="J32" s="164"/>
      <c r="K32" s="164"/>
      <c r="L32" s="164"/>
      <c r="M32" s="164"/>
      <c r="N32" s="164"/>
      <c r="O32" s="164"/>
      <c r="P32" s="164"/>
      <c r="Q32" s="164"/>
      <c r="R32" s="205"/>
      <c r="S32" s="9" t="s">
        <v>104</v>
      </c>
      <c r="T32" s="143">
        <f>IFERROR(IF((T30-T31)&lt;0,0,T30-T31),"")</f>
        <v>0</v>
      </c>
      <c r="U32" s="143"/>
      <c r="V32" s="143"/>
      <c r="W32" s="143"/>
      <c r="X32" s="143"/>
      <c r="Y32" s="143"/>
      <c r="Z32" s="143"/>
      <c r="AA32" s="144"/>
      <c r="AC32" s="320"/>
      <c r="AD32" s="320"/>
      <c r="AF32" s="13">
        <v>480000</v>
      </c>
      <c r="AG32" s="13">
        <v>480000</v>
      </c>
      <c r="AH32" s="13">
        <v>380000</v>
      </c>
      <c r="AI32" s="13">
        <v>360000</v>
      </c>
      <c r="AJ32" s="13">
        <v>310000</v>
      </c>
      <c r="AK32" s="13">
        <v>260000</v>
      </c>
      <c r="AL32" s="13">
        <v>210000</v>
      </c>
      <c r="AM32" s="13">
        <v>160000</v>
      </c>
      <c r="AN32" s="13">
        <v>110000</v>
      </c>
      <c r="AO32" s="13">
        <v>60000</v>
      </c>
      <c r="AP32" s="13">
        <v>30000</v>
      </c>
      <c r="AS32" t="s">
        <v>70</v>
      </c>
    </row>
    <row r="33" spans="1:48" ht="28.05" customHeight="1" thickBot="1">
      <c r="A33" s="141"/>
      <c r="B33" s="198" t="s">
        <v>282</v>
      </c>
      <c r="C33" s="199"/>
      <c r="D33" s="199"/>
      <c r="E33" s="199"/>
      <c r="F33" s="199"/>
      <c r="G33" s="199"/>
      <c r="H33" s="199"/>
      <c r="I33" s="199"/>
      <c r="J33" s="199"/>
      <c r="K33" s="199"/>
      <c r="L33" s="199"/>
      <c r="M33" s="199"/>
      <c r="N33" s="199"/>
      <c r="O33" s="199"/>
      <c r="P33" s="199"/>
      <c r="Q33" s="199"/>
      <c r="R33" s="200"/>
      <c r="S33" s="11" t="s">
        <v>4</v>
      </c>
      <c r="T33" s="145">
        <f>IFERROR(IF(AS36="×","上のエラーメッセージを確認ください。",ROUNDDOWN(T32*1.021,-2)),"")</f>
        <v>0</v>
      </c>
      <c r="U33" s="145"/>
      <c r="V33" s="145"/>
      <c r="W33" s="145"/>
      <c r="X33" s="145"/>
      <c r="Y33" s="145"/>
      <c r="Z33" s="145"/>
      <c r="AA33" s="146"/>
      <c r="AC33" s="320"/>
      <c r="AD33" s="320"/>
      <c r="AE33" s="13"/>
      <c r="AF33" s="13">
        <v>380000</v>
      </c>
      <c r="AG33" s="13">
        <v>380000</v>
      </c>
      <c r="AH33" s="13">
        <v>260000</v>
      </c>
      <c r="AI33" s="13">
        <v>240000</v>
      </c>
      <c r="AJ33" s="13">
        <v>210000</v>
      </c>
      <c r="AK33" s="13">
        <v>180000</v>
      </c>
      <c r="AL33" s="13">
        <v>140000</v>
      </c>
      <c r="AM33" s="13">
        <v>110000</v>
      </c>
      <c r="AN33" s="13">
        <v>80000</v>
      </c>
      <c r="AO33" s="15" t="s">
        <v>211</v>
      </c>
      <c r="AP33" s="15" t="s">
        <v>211</v>
      </c>
    </row>
    <row r="34" spans="1:48" ht="19.05" customHeight="1">
      <c r="A34" s="141"/>
      <c r="B34" s="329" t="str">
        <f>IF(OR(AND(T16="",T33=""),T16=T33),"差引超過額又は不足額",IF(T16&lt;T33,"差引不足額","差引超過額"))</f>
        <v>差引超過額又は不足額</v>
      </c>
      <c r="C34" s="330"/>
      <c r="D34" s="330"/>
      <c r="E34" s="330"/>
      <c r="F34" s="330"/>
      <c r="G34" s="330"/>
      <c r="H34" s="330"/>
      <c r="I34" s="330"/>
      <c r="J34" s="330"/>
      <c r="K34" s="330"/>
      <c r="L34" s="330"/>
      <c r="M34" s="330"/>
      <c r="N34" s="330"/>
      <c r="O34" s="330"/>
      <c r="P34" s="330"/>
      <c r="Q34" s="330"/>
      <c r="R34" s="331"/>
      <c r="S34" s="10" t="s">
        <v>5</v>
      </c>
      <c r="T34" s="147">
        <f>IFERROR(ABS(T33-T16),"")</f>
        <v>0</v>
      </c>
      <c r="U34" s="147"/>
      <c r="V34" s="147"/>
      <c r="W34" s="147"/>
      <c r="X34" s="147"/>
      <c r="Y34" s="147"/>
      <c r="Z34" s="147"/>
      <c r="AA34" s="148"/>
      <c r="AE34" s="13"/>
      <c r="AF34" s="13">
        <v>360000</v>
      </c>
      <c r="AG34" s="13">
        <v>320000</v>
      </c>
      <c r="AH34" s="13">
        <v>130000</v>
      </c>
      <c r="AI34" s="13">
        <v>120000</v>
      </c>
      <c r="AJ34" s="13">
        <v>110000</v>
      </c>
      <c r="AK34" s="13">
        <v>90000</v>
      </c>
      <c r="AL34" s="13">
        <v>70000</v>
      </c>
      <c r="AM34" s="13">
        <v>60000</v>
      </c>
      <c r="AN34" s="13">
        <v>40000</v>
      </c>
      <c r="AO34" s="15" t="s">
        <v>211</v>
      </c>
      <c r="AP34" s="15" t="s">
        <v>211</v>
      </c>
    </row>
    <row r="35" spans="1:48" ht="19.05" customHeight="1">
      <c r="A35" s="141"/>
      <c r="B35" s="162" t="s">
        <v>25</v>
      </c>
      <c r="C35" s="163"/>
      <c r="D35" s="163"/>
      <c r="E35" s="163"/>
      <c r="F35" s="155" t="s">
        <v>29</v>
      </c>
      <c r="G35" s="155"/>
      <c r="H35" s="155"/>
      <c r="I35" s="155"/>
      <c r="J35" s="155"/>
      <c r="K35" s="155"/>
      <c r="L35" s="155"/>
      <c r="M35" s="155"/>
      <c r="N35" s="155"/>
      <c r="O35" s="155"/>
      <c r="P35" s="155"/>
      <c r="Q35" s="155"/>
      <c r="R35" s="156"/>
      <c r="S35" s="5" t="s">
        <v>105</v>
      </c>
      <c r="T35" s="201"/>
      <c r="U35" s="201"/>
      <c r="V35" s="201"/>
      <c r="W35" s="201"/>
      <c r="X35" s="201"/>
      <c r="Y35" s="201"/>
      <c r="Z35" s="201"/>
      <c r="AA35" s="202"/>
      <c r="AC35" s="40"/>
      <c r="AD35" s="40"/>
      <c r="AE35" s="13"/>
      <c r="AF35" s="13">
        <v>320000</v>
      </c>
      <c r="AG35" s="13">
        <v>260000</v>
      </c>
      <c r="AH35" s="15">
        <v>0</v>
      </c>
      <c r="AI35" s="15">
        <v>0</v>
      </c>
      <c r="AJ35" s="15">
        <v>0</v>
      </c>
      <c r="AK35" s="15">
        <v>0</v>
      </c>
      <c r="AL35" s="15">
        <v>0</v>
      </c>
      <c r="AM35" s="15">
        <v>0</v>
      </c>
      <c r="AN35" s="15">
        <v>0</v>
      </c>
      <c r="AO35" s="15" t="s">
        <v>211</v>
      </c>
      <c r="AP35" s="15" t="s">
        <v>211</v>
      </c>
    </row>
    <row r="36" spans="1:48" ht="19.05" customHeight="1">
      <c r="A36" s="141"/>
      <c r="B36" s="162"/>
      <c r="C36" s="163"/>
      <c r="D36" s="163"/>
      <c r="E36" s="163"/>
      <c r="F36" s="155" t="s">
        <v>30</v>
      </c>
      <c r="G36" s="155"/>
      <c r="H36" s="155"/>
      <c r="I36" s="155"/>
      <c r="J36" s="155"/>
      <c r="K36" s="155"/>
      <c r="L36" s="155"/>
      <c r="M36" s="155"/>
      <c r="N36" s="155"/>
      <c r="O36" s="155"/>
      <c r="P36" s="155"/>
      <c r="Q36" s="155"/>
      <c r="R36" s="156"/>
      <c r="S36" s="5" t="s">
        <v>47</v>
      </c>
      <c r="T36" s="201"/>
      <c r="U36" s="201"/>
      <c r="V36" s="201"/>
      <c r="W36" s="201"/>
      <c r="X36" s="201"/>
      <c r="Y36" s="201"/>
      <c r="Z36" s="201"/>
      <c r="AA36" s="202"/>
      <c r="AE36" s="13"/>
      <c r="AF36" s="13">
        <v>310000</v>
      </c>
      <c r="AG36" s="13">
        <v>160000</v>
      </c>
      <c r="AH36" s="15" t="s">
        <v>211</v>
      </c>
      <c r="AI36" s="15" t="s">
        <v>211</v>
      </c>
      <c r="AJ36" s="15" t="s">
        <v>211</v>
      </c>
      <c r="AK36" s="15" t="s">
        <v>211</v>
      </c>
      <c r="AL36" s="15" t="s">
        <v>211</v>
      </c>
      <c r="AM36" s="15" t="s">
        <v>211</v>
      </c>
      <c r="AN36" s="15" t="s">
        <v>211</v>
      </c>
      <c r="AO36" s="13">
        <v>40000</v>
      </c>
      <c r="AP36" s="13">
        <v>20000</v>
      </c>
      <c r="AS36" s="22" t="str">
        <f>IF(S19="「配偶者の合計所得金額」と「配偶者（特別）控除額（⑰欄）」の金額が対応していません。受理した配偶者控除等申告書の内容を確認してください。","×","")</f>
        <v/>
      </c>
    </row>
    <row r="37" spans="1:48" ht="19.05" customHeight="1">
      <c r="A37" s="141"/>
      <c r="B37" s="162"/>
      <c r="C37" s="163"/>
      <c r="D37" s="163"/>
      <c r="E37" s="163"/>
      <c r="F37" s="164" t="s">
        <v>31</v>
      </c>
      <c r="G37" s="164"/>
      <c r="H37" s="164"/>
      <c r="I37" s="164"/>
      <c r="J37" s="164"/>
      <c r="K37" s="164"/>
      <c r="L37" s="164"/>
      <c r="M37" s="164"/>
      <c r="N37" s="164"/>
      <c r="O37" s="164"/>
      <c r="P37" s="164"/>
      <c r="Q37" s="164"/>
      <c r="R37" s="205"/>
      <c r="S37" s="5" t="s">
        <v>106</v>
      </c>
      <c r="T37" s="203" t="str">
        <f>IFERROR(IF(B34="差引超過額",T34-T35-T36,""),"")</f>
        <v/>
      </c>
      <c r="U37" s="203"/>
      <c r="V37" s="203"/>
      <c r="W37" s="203"/>
      <c r="X37" s="203"/>
      <c r="Y37" s="203"/>
      <c r="Z37" s="203"/>
      <c r="AA37" s="204"/>
      <c r="AC37" s="40"/>
      <c r="AE37" s="15"/>
      <c r="AF37" s="13">
        <v>260000</v>
      </c>
      <c r="AG37" s="13">
        <v>130000</v>
      </c>
      <c r="AH37" s="15" t="s">
        <v>211</v>
      </c>
      <c r="AI37" s="15" t="s">
        <v>211</v>
      </c>
      <c r="AJ37" s="15" t="s">
        <v>211</v>
      </c>
      <c r="AK37" s="15" t="s">
        <v>211</v>
      </c>
      <c r="AL37" s="15" t="s">
        <v>211</v>
      </c>
      <c r="AM37" s="15" t="s">
        <v>211</v>
      </c>
      <c r="AN37" s="15" t="s">
        <v>211</v>
      </c>
      <c r="AO37" s="13">
        <v>20000</v>
      </c>
      <c r="AP37" s="13">
        <v>10000</v>
      </c>
    </row>
    <row r="38" spans="1:48" ht="19.05" customHeight="1">
      <c r="A38" s="141"/>
      <c r="B38" s="162"/>
      <c r="C38" s="163"/>
      <c r="D38" s="163"/>
      <c r="E38" s="163"/>
      <c r="F38" s="164" t="s">
        <v>24</v>
      </c>
      <c r="G38" s="164"/>
      <c r="H38" s="164"/>
      <c r="I38" s="164"/>
      <c r="J38" s="155" t="s">
        <v>32</v>
      </c>
      <c r="K38" s="155"/>
      <c r="L38" s="155"/>
      <c r="M38" s="155"/>
      <c r="N38" s="155"/>
      <c r="O38" s="155"/>
      <c r="P38" s="155"/>
      <c r="Q38" s="155"/>
      <c r="R38" s="156"/>
      <c r="S38" s="5" t="s">
        <v>107</v>
      </c>
      <c r="T38" s="201"/>
      <c r="U38" s="201"/>
      <c r="V38" s="201"/>
      <c r="W38" s="201"/>
      <c r="X38" s="201"/>
      <c r="Y38" s="201"/>
      <c r="Z38" s="201"/>
      <c r="AA38" s="202"/>
      <c r="AE38" s="15"/>
      <c r="AF38" s="13">
        <v>240000</v>
      </c>
      <c r="AG38" s="15">
        <v>0</v>
      </c>
      <c r="AH38" s="15" t="s">
        <v>211</v>
      </c>
      <c r="AI38" s="15" t="s">
        <v>211</v>
      </c>
      <c r="AJ38" s="15" t="s">
        <v>211</v>
      </c>
      <c r="AK38" s="15" t="s">
        <v>211</v>
      </c>
      <c r="AL38" s="15" t="s">
        <v>211</v>
      </c>
      <c r="AM38" s="15" t="s">
        <v>211</v>
      </c>
      <c r="AN38" s="15" t="s">
        <v>211</v>
      </c>
      <c r="AO38" s="15">
        <v>0</v>
      </c>
      <c r="AP38" s="15">
        <v>0</v>
      </c>
      <c r="AQ38" s="15" t="s">
        <v>69</v>
      </c>
    </row>
    <row r="39" spans="1:48" ht="19.05" customHeight="1">
      <c r="A39" s="141"/>
      <c r="B39" s="162"/>
      <c r="C39" s="163"/>
      <c r="D39" s="163"/>
      <c r="E39" s="163"/>
      <c r="F39" s="164"/>
      <c r="G39" s="164"/>
      <c r="H39" s="164"/>
      <c r="I39" s="164"/>
      <c r="J39" s="164" t="s">
        <v>33</v>
      </c>
      <c r="K39" s="164"/>
      <c r="L39" s="164"/>
      <c r="M39" s="164"/>
      <c r="N39" s="164"/>
      <c r="O39" s="164"/>
      <c r="P39" s="164"/>
      <c r="Q39" s="164"/>
      <c r="R39" s="205"/>
      <c r="S39" s="5" t="s">
        <v>108</v>
      </c>
      <c r="T39" s="196" t="str">
        <f>IFERROR(IF(B34="差引超過額",T37-T38,""),"")</f>
        <v/>
      </c>
      <c r="U39" s="196"/>
      <c r="V39" s="196"/>
      <c r="W39" s="196"/>
      <c r="X39" s="196"/>
      <c r="Y39" s="196"/>
      <c r="Z39" s="196"/>
      <c r="AA39" s="197"/>
      <c r="AF39" s="13">
        <v>210000</v>
      </c>
      <c r="AG39" s="15" t="s">
        <v>69</v>
      </c>
      <c r="AH39" s="15" t="s">
        <v>211</v>
      </c>
      <c r="AI39" s="15" t="s">
        <v>211</v>
      </c>
      <c r="AJ39" s="15" t="s">
        <v>211</v>
      </c>
      <c r="AK39" s="15" t="s">
        <v>211</v>
      </c>
      <c r="AL39" s="15" t="s">
        <v>211</v>
      </c>
      <c r="AM39" s="15" t="s">
        <v>211</v>
      </c>
      <c r="AN39" s="15" t="s">
        <v>211</v>
      </c>
      <c r="AO39" s="15" t="s">
        <v>211</v>
      </c>
      <c r="AP39" s="15" t="s">
        <v>211</v>
      </c>
      <c r="AQ39" s="15" t="s">
        <v>69</v>
      </c>
    </row>
    <row r="40" spans="1:48" ht="19.05" customHeight="1">
      <c r="A40" s="141"/>
      <c r="B40" s="162" t="s">
        <v>26</v>
      </c>
      <c r="C40" s="163"/>
      <c r="D40" s="163"/>
      <c r="E40" s="163"/>
      <c r="F40" s="155" t="s">
        <v>27</v>
      </c>
      <c r="G40" s="155"/>
      <c r="H40" s="155"/>
      <c r="I40" s="155"/>
      <c r="J40" s="155"/>
      <c r="K40" s="155"/>
      <c r="L40" s="155"/>
      <c r="M40" s="155"/>
      <c r="N40" s="155"/>
      <c r="O40" s="155"/>
      <c r="P40" s="155"/>
      <c r="Q40" s="155"/>
      <c r="R40" s="156"/>
      <c r="S40" s="5" t="s">
        <v>109</v>
      </c>
      <c r="T40" s="172"/>
      <c r="U40" s="172"/>
      <c r="V40" s="172"/>
      <c r="W40" s="172"/>
      <c r="X40" s="172"/>
      <c r="Y40" s="172"/>
      <c r="Z40" s="172"/>
      <c r="AA40" s="173"/>
      <c r="AF40" s="13">
        <v>180000</v>
      </c>
      <c r="AG40" s="15" t="s">
        <v>69</v>
      </c>
      <c r="AH40" s="15" t="s">
        <v>211</v>
      </c>
      <c r="AI40" s="15" t="s">
        <v>211</v>
      </c>
      <c r="AJ40" s="15" t="s">
        <v>211</v>
      </c>
      <c r="AK40" s="15" t="s">
        <v>211</v>
      </c>
      <c r="AL40" s="15" t="s">
        <v>211</v>
      </c>
      <c r="AM40" s="15" t="s">
        <v>211</v>
      </c>
      <c r="AN40" s="15" t="s">
        <v>211</v>
      </c>
      <c r="AO40" s="15" t="s">
        <v>211</v>
      </c>
      <c r="AP40" s="15" t="s">
        <v>211</v>
      </c>
      <c r="AQ40" s="15" t="s">
        <v>69</v>
      </c>
      <c r="AR40" s="15" t="s">
        <v>69</v>
      </c>
      <c r="AS40" s="15" t="s">
        <v>69</v>
      </c>
      <c r="AT40" s="15" t="s">
        <v>69</v>
      </c>
      <c r="AU40" s="15" t="s">
        <v>69</v>
      </c>
      <c r="AV40" s="15" t="s">
        <v>69</v>
      </c>
    </row>
    <row r="41" spans="1:48" ht="19.05" customHeight="1" thickBot="1">
      <c r="A41" s="142"/>
      <c r="B41" s="165"/>
      <c r="C41" s="166"/>
      <c r="D41" s="166"/>
      <c r="E41" s="166"/>
      <c r="F41" s="157" t="s">
        <v>28</v>
      </c>
      <c r="G41" s="157"/>
      <c r="H41" s="157"/>
      <c r="I41" s="157"/>
      <c r="J41" s="157"/>
      <c r="K41" s="157"/>
      <c r="L41" s="157"/>
      <c r="M41" s="157"/>
      <c r="N41" s="157"/>
      <c r="O41" s="157"/>
      <c r="P41" s="157"/>
      <c r="Q41" s="157"/>
      <c r="R41" s="158"/>
      <c r="S41" s="8" t="s">
        <v>48</v>
      </c>
      <c r="T41" s="316" t="str">
        <f>IFERROR(IF(B34="差引不足額",T34-T40,""),"")</f>
        <v/>
      </c>
      <c r="U41" s="316"/>
      <c r="V41" s="316"/>
      <c r="W41" s="316"/>
      <c r="X41" s="316"/>
      <c r="Y41" s="316"/>
      <c r="Z41" s="316"/>
      <c r="AA41" s="317"/>
      <c r="AF41" s="13">
        <v>160000</v>
      </c>
      <c r="AG41" s="15" t="s">
        <v>69</v>
      </c>
      <c r="AH41" s="15" t="s">
        <v>211</v>
      </c>
      <c r="AI41" s="15" t="s">
        <v>211</v>
      </c>
      <c r="AJ41" s="15" t="s">
        <v>211</v>
      </c>
      <c r="AK41" s="15" t="s">
        <v>211</v>
      </c>
      <c r="AL41" s="15" t="s">
        <v>211</v>
      </c>
      <c r="AM41" s="15" t="s">
        <v>211</v>
      </c>
      <c r="AN41" s="15" t="s">
        <v>211</v>
      </c>
      <c r="AO41" s="15" t="s">
        <v>211</v>
      </c>
      <c r="AP41" s="15" t="s">
        <v>211</v>
      </c>
      <c r="AQ41" s="15" t="s">
        <v>69</v>
      </c>
      <c r="AR41" s="15" t="s">
        <v>69</v>
      </c>
      <c r="AS41" s="15" t="s">
        <v>69</v>
      </c>
      <c r="AT41" s="15" t="s">
        <v>69</v>
      </c>
      <c r="AU41" s="15" t="s">
        <v>69</v>
      </c>
      <c r="AV41" s="15" t="s">
        <v>69</v>
      </c>
    </row>
    <row r="42" spans="1:48">
      <c r="AF42" s="13">
        <v>140000</v>
      </c>
      <c r="AG42" s="15" t="s">
        <v>69</v>
      </c>
      <c r="AH42" s="15" t="s">
        <v>211</v>
      </c>
      <c r="AI42" s="15" t="s">
        <v>211</v>
      </c>
      <c r="AJ42" s="15" t="s">
        <v>211</v>
      </c>
      <c r="AK42" s="15" t="s">
        <v>211</v>
      </c>
      <c r="AL42" s="15" t="s">
        <v>211</v>
      </c>
      <c r="AM42" s="15" t="s">
        <v>211</v>
      </c>
      <c r="AN42" s="15" t="s">
        <v>211</v>
      </c>
      <c r="AO42" s="15" t="s">
        <v>211</v>
      </c>
      <c r="AP42" s="15" t="s">
        <v>211</v>
      </c>
      <c r="AQ42" s="15" t="s">
        <v>69</v>
      </c>
      <c r="AR42" s="15" t="s">
        <v>69</v>
      </c>
      <c r="AS42" s="15" t="s">
        <v>69</v>
      </c>
      <c r="AT42" s="15" t="s">
        <v>69</v>
      </c>
      <c r="AU42" s="15" t="s">
        <v>69</v>
      </c>
      <c r="AV42" s="15" t="s">
        <v>69</v>
      </c>
    </row>
    <row r="43" spans="1:48">
      <c r="AF43" s="13">
        <v>130000</v>
      </c>
      <c r="AG43" s="15" t="s">
        <v>69</v>
      </c>
      <c r="AH43" s="15" t="s">
        <v>211</v>
      </c>
      <c r="AI43" s="15" t="s">
        <v>211</v>
      </c>
      <c r="AJ43" s="15" t="s">
        <v>211</v>
      </c>
      <c r="AK43" s="15" t="s">
        <v>211</v>
      </c>
      <c r="AL43" s="15" t="s">
        <v>211</v>
      </c>
      <c r="AM43" s="15" t="s">
        <v>211</v>
      </c>
      <c r="AN43" s="15" t="s">
        <v>211</v>
      </c>
      <c r="AO43" s="15" t="s">
        <v>211</v>
      </c>
      <c r="AP43" s="15" t="s">
        <v>211</v>
      </c>
      <c r="AQ43" s="15" t="s">
        <v>69</v>
      </c>
      <c r="AR43" s="15" t="s">
        <v>69</v>
      </c>
      <c r="AS43" s="15" t="s">
        <v>69</v>
      </c>
      <c r="AT43" s="15" t="s">
        <v>69</v>
      </c>
      <c r="AU43" s="15" t="s">
        <v>69</v>
      </c>
      <c r="AV43" s="15" t="s">
        <v>69</v>
      </c>
    </row>
    <row r="44" spans="1:48">
      <c r="AF44" s="13">
        <v>120000</v>
      </c>
      <c r="AG44" s="15" t="s">
        <v>69</v>
      </c>
      <c r="AH44" s="15" t="s">
        <v>211</v>
      </c>
      <c r="AI44" s="15" t="s">
        <v>211</v>
      </c>
      <c r="AJ44" s="15" t="s">
        <v>211</v>
      </c>
      <c r="AK44" s="15" t="s">
        <v>211</v>
      </c>
      <c r="AL44" s="15" t="s">
        <v>211</v>
      </c>
      <c r="AM44" s="15" t="s">
        <v>211</v>
      </c>
      <c r="AN44" s="15" t="s">
        <v>211</v>
      </c>
      <c r="AO44" s="15" t="s">
        <v>211</v>
      </c>
      <c r="AP44" s="15" t="s">
        <v>211</v>
      </c>
      <c r="AQ44" s="15" t="s">
        <v>69</v>
      </c>
      <c r="AR44" s="15" t="s">
        <v>69</v>
      </c>
      <c r="AS44" s="15" t="s">
        <v>69</v>
      </c>
      <c r="AT44" s="15" t="s">
        <v>69</v>
      </c>
      <c r="AU44" s="15" t="s">
        <v>69</v>
      </c>
      <c r="AV44" s="15" t="s">
        <v>69</v>
      </c>
    </row>
    <row r="45" spans="1:48">
      <c r="AF45" s="13">
        <v>110000</v>
      </c>
      <c r="AG45" s="15" t="s">
        <v>69</v>
      </c>
      <c r="AH45" s="15" t="s">
        <v>211</v>
      </c>
      <c r="AI45" s="15" t="s">
        <v>211</v>
      </c>
      <c r="AJ45" s="15" t="s">
        <v>211</v>
      </c>
      <c r="AK45" s="15" t="s">
        <v>211</v>
      </c>
      <c r="AL45" s="15" t="s">
        <v>211</v>
      </c>
      <c r="AM45" s="15" t="s">
        <v>211</v>
      </c>
      <c r="AN45" s="15" t="s">
        <v>211</v>
      </c>
      <c r="AO45" s="15" t="s">
        <v>211</v>
      </c>
      <c r="AP45" s="15" t="s">
        <v>211</v>
      </c>
      <c r="AQ45" s="15" t="s">
        <v>69</v>
      </c>
      <c r="AR45" s="15" t="s">
        <v>69</v>
      </c>
      <c r="AS45" s="15" t="s">
        <v>69</v>
      </c>
      <c r="AT45" s="15" t="s">
        <v>69</v>
      </c>
      <c r="AU45" s="15" t="s">
        <v>69</v>
      </c>
      <c r="AV45" s="15" t="s">
        <v>69</v>
      </c>
    </row>
    <row r="46" spans="1:48">
      <c r="AF46" s="13">
        <v>90000</v>
      </c>
      <c r="AG46" s="15" t="s">
        <v>69</v>
      </c>
      <c r="AH46" s="15" t="s">
        <v>211</v>
      </c>
      <c r="AI46" s="15" t="s">
        <v>211</v>
      </c>
      <c r="AJ46" s="15" t="s">
        <v>211</v>
      </c>
      <c r="AK46" s="15" t="s">
        <v>211</v>
      </c>
      <c r="AL46" s="15" t="s">
        <v>211</v>
      </c>
      <c r="AM46" s="15" t="s">
        <v>211</v>
      </c>
      <c r="AN46" s="15" t="s">
        <v>211</v>
      </c>
      <c r="AO46" s="15" t="s">
        <v>211</v>
      </c>
      <c r="AP46" s="15" t="s">
        <v>211</v>
      </c>
      <c r="AQ46" s="15" t="s">
        <v>69</v>
      </c>
      <c r="AR46" s="15" t="s">
        <v>69</v>
      </c>
      <c r="AS46" s="15" t="s">
        <v>69</v>
      </c>
      <c r="AT46" s="15" t="s">
        <v>69</v>
      </c>
      <c r="AU46" s="15" t="s">
        <v>69</v>
      </c>
      <c r="AV46" s="15" t="s">
        <v>69</v>
      </c>
    </row>
    <row r="47" spans="1:48">
      <c r="AF47" s="13">
        <v>80000</v>
      </c>
      <c r="AG47" s="15" t="s">
        <v>69</v>
      </c>
      <c r="AH47" s="15" t="s">
        <v>211</v>
      </c>
      <c r="AI47" s="15" t="s">
        <v>211</v>
      </c>
      <c r="AJ47" s="15" t="s">
        <v>211</v>
      </c>
      <c r="AK47" s="15" t="s">
        <v>211</v>
      </c>
      <c r="AL47" s="15" t="s">
        <v>211</v>
      </c>
      <c r="AM47" s="15" t="s">
        <v>211</v>
      </c>
      <c r="AN47" s="15" t="s">
        <v>211</v>
      </c>
      <c r="AO47" s="15" t="s">
        <v>211</v>
      </c>
      <c r="AP47" s="15" t="s">
        <v>211</v>
      </c>
      <c r="AQ47" s="15" t="s">
        <v>69</v>
      </c>
      <c r="AR47" s="15" t="s">
        <v>69</v>
      </c>
      <c r="AS47" s="15" t="s">
        <v>69</v>
      </c>
      <c r="AT47" s="15" t="s">
        <v>69</v>
      </c>
      <c r="AU47" s="15" t="s">
        <v>69</v>
      </c>
      <c r="AV47" s="15" t="s">
        <v>69</v>
      </c>
    </row>
    <row r="48" spans="1:48">
      <c r="AF48" s="13">
        <v>70000</v>
      </c>
      <c r="AG48" s="15" t="s">
        <v>69</v>
      </c>
      <c r="AH48" s="15" t="s">
        <v>211</v>
      </c>
      <c r="AI48" s="15" t="s">
        <v>211</v>
      </c>
      <c r="AJ48" s="15" t="s">
        <v>211</v>
      </c>
      <c r="AK48" s="15" t="s">
        <v>211</v>
      </c>
      <c r="AL48" s="15" t="s">
        <v>211</v>
      </c>
      <c r="AM48" s="15" t="s">
        <v>211</v>
      </c>
      <c r="AN48" s="15" t="s">
        <v>211</v>
      </c>
      <c r="AO48" s="15" t="s">
        <v>211</v>
      </c>
      <c r="AP48" s="15" t="s">
        <v>211</v>
      </c>
      <c r="AQ48" s="15" t="s">
        <v>69</v>
      </c>
      <c r="AR48" s="15" t="s">
        <v>69</v>
      </c>
      <c r="AS48" s="15" t="s">
        <v>69</v>
      </c>
      <c r="AT48" s="15" t="s">
        <v>69</v>
      </c>
      <c r="AU48" s="15" t="s">
        <v>69</v>
      </c>
      <c r="AV48" s="15" t="s">
        <v>69</v>
      </c>
    </row>
    <row r="49" spans="32:48">
      <c r="AF49" s="13">
        <v>60000</v>
      </c>
      <c r="AG49" s="15" t="s">
        <v>69</v>
      </c>
      <c r="AH49" s="15" t="s">
        <v>211</v>
      </c>
      <c r="AI49" s="15" t="s">
        <v>211</v>
      </c>
      <c r="AJ49" s="15" t="s">
        <v>211</v>
      </c>
      <c r="AK49" s="15" t="s">
        <v>211</v>
      </c>
      <c r="AL49" s="15" t="s">
        <v>211</v>
      </c>
      <c r="AM49" s="15" t="s">
        <v>211</v>
      </c>
      <c r="AN49" s="15" t="s">
        <v>211</v>
      </c>
      <c r="AO49" s="15" t="s">
        <v>211</v>
      </c>
      <c r="AP49" s="15" t="s">
        <v>211</v>
      </c>
      <c r="AQ49" s="15" t="s">
        <v>69</v>
      </c>
      <c r="AR49" s="15" t="s">
        <v>69</v>
      </c>
      <c r="AS49" s="15" t="s">
        <v>69</v>
      </c>
      <c r="AT49" s="15" t="s">
        <v>69</v>
      </c>
      <c r="AU49" s="15" t="s">
        <v>69</v>
      </c>
      <c r="AV49" s="15" t="s">
        <v>69</v>
      </c>
    </row>
    <row r="50" spans="32:48">
      <c r="AF50" s="13">
        <v>40000</v>
      </c>
      <c r="AG50" s="15" t="s">
        <v>69</v>
      </c>
      <c r="AH50" s="15" t="s">
        <v>211</v>
      </c>
      <c r="AI50" s="15" t="s">
        <v>211</v>
      </c>
      <c r="AJ50" s="15" t="s">
        <v>211</v>
      </c>
      <c r="AK50" s="15" t="s">
        <v>211</v>
      </c>
      <c r="AL50" s="15" t="s">
        <v>211</v>
      </c>
      <c r="AM50" s="15" t="s">
        <v>211</v>
      </c>
      <c r="AN50" s="15" t="s">
        <v>211</v>
      </c>
      <c r="AO50" s="15" t="s">
        <v>211</v>
      </c>
      <c r="AP50" s="15" t="s">
        <v>211</v>
      </c>
      <c r="AQ50" s="15" t="s">
        <v>69</v>
      </c>
      <c r="AR50" s="15" t="s">
        <v>69</v>
      </c>
      <c r="AS50" s="15" t="s">
        <v>69</v>
      </c>
      <c r="AT50" s="15" t="s">
        <v>69</v>
      </c>
      <c r="AU50" s="15" t="s">
        <v>69</v>
      </c>
      <c r="AV50" s="15" t="s">
        <v>69</v>
      </c>
    </row>
    <row r="51" spans="32:48">
      <c r="AF51" s="13">
        <v>30000</v>
      </c>
      <c r="AG51" s="15" t="s">
        <v>69</v>
      </c>
      <c r="AH51" s="15" t="s">
        <v>211</v>
      </c>
      <c r="AI51" s="15" t="s">
        <v>211</v>
      </c>
      <c r="AJ51" s="15" t="s">
        <v>211</v>
      </c>
      <c r="AK51" s="15" t="s">
        <v>211</v>
      </c>
      <c r="AL51" s="15" t="s">
        <v>211</v>
      </c>
      <c r="AM51" s="15" t="s">
        <v>211</v>
      </c>
      <c r="AN51" s="15" t="s">
        <v>211</v>
      </c>
      <c r="AO51" s="15" t="s">
        <v>211</v>
      </c>
      <c r="AP51" s="15" t="s">
        <v>211</v>
      </c>
      <c r="AQ51" s="15" t="s">
        <v>69</v>
      </c>
      <c r="AR51" s="15" t="s">
        <v>69</v>
      </c>
      <c r="AS51" s="15" t="s">
        <v>69</v>
      </c>
      <c r="AT51" s="15" t="s">
        <v>69</v>
      </c>
      <c r="AU51" s="15" t="s">
        <v>69</v>
      </c>
      <c r="AV51" s="15" t="s">
        <v>69</v>
      </c>
    </row>
    <row r="52" spans="32:48">
      <c r="AF52" s="13">
        <v>20000</v>
      </c>
      <c r="AG52" s="15" t="s">
        <v>69</v>
      </c>
      <c r="AH52" s="15" t="s">
        <v>211</v>
      </c>
      <c r="AI52" s="15" t="s">
        <v>211</v>
      </c>
      <c r="AJ52" s="15" t="s">
        <v>211</v>
      </c>
      <c r="AK52" s="15" t="s">
        <v>211</v>
      </c>
      <c r="AL52" s="15" t="s">
        <v>211</v>
      </c>
      <c r="AM52" s="15" t="s">
        <v>211</v>
      </c>
      <c r="AN52" s="15" t="s">
        <v>211</v>
      </c>
      <c r="AO52" s="15" t="s">
        <v>211</v>
      </c>
      <c r="AP52" s="15" t="s">
        <v>211</v>
      </c>
      <c r="AQ52" s="15" t="s">
        <v>69</v>
      </c>
      <c r="AR52" s="15" t="s">
        <v>69</v>
      </c>
      <c r="AS52" s="15" t="s">
        <v>69</v>
      </c>
      <c r="AT52" s="15" t="s">
        <v>69</v>
      </c>
      <c r="AU52" s="15" t="s">
        <v>69</v>
      </c>
      <c r="AV52" s="15" t="s">
        <v>69</v>
      </c>
    </row>
    <row r="53" spans="32:48">
      <c r="AF53" s="13">
        <v>10000</v>
      </c>
      <c r="AG53" s="15" t="s">
        <v>69</v>
      </c>
      <c r="AH53" s="15" t="s">
        <v>211</v>
      </c>
      <c r="AI53" s="15" t="s">
        <v>211</v>
      </c>
      <c r="AJ53" s="15" t="s">
        <v>211</v>
      </c>
      <c r="AK53" s="15" t="s">
        <v>211</v>
      </c>
      <c r="AL53" s="15" t="s">
        <v>211</v>
      </c>
      <c r="AM53" s="15" t="s">
        <v>211</v>
      </c>
      <c r="AN53" s="15" t="s">
        <v>211</v>
      </c>
      <c r="AO53" s="15" t="s">
        <v>211</v>
      </c>
      <c r="AP53" s="15" t="s">
        <v>211</v>
      </c>
      <c r="AQ53" s="15" t="s">
        <v>69</v>
      </c>
      <c r="AR53" s="15" t="s">
        <v>69</v>
      </c>
      <c r="AS53" s="15" t="s">
        <v>69</v>
      </c>
      <c r="AT53" s="15" t="s">
        <v>69</v>
      </c>
      <c r="AU53" s="15" t="s">
        <v>69</v>
      </c>
      <c r="AV53" s="15" t="s">
        <v>69</v>
      </c>
    </row>
    <row r="54" spans="32:48">
      <c r="AF54" s="13">
        <v>0</v>
      </c>
      <c r="AG54" s="15" t="s">
        <v>69</v>
      </c>
      <c r="AH54" s="15" t="s">
        <v>211</v>
      </c>
      <c r="AI54" s="15" t="s">
        <v>211</v>
      </c>
      <c r="AJ54" s="15" t="s">
        <v>211</v>
      </c>
      <c r="AK54" s="15" t="s">
        <v>211</v>
      </c>
      <c r="AL54" s="15" t="s">
        <v>211</v>
      </c>
      <c r="AM54" s="15" t="s">
        <v>211</v>
      </c>
      <c r="AN54" s="15" t="s">
        <v>211</v>
      </c>
      <c r="AO54" s="15" t="s">
        <v>211</v>
      </c>
      <c r="AP54" s="15" t="s">
        <v>211</v>
      </c>
      <c r="AQ54" s="15" t="s">
        <v>69</v>
      </c>
      <c r="AR54" s="15" t="s">
        <v>69</v>
      </c>
      <c r="AS54" s="15" t="s">
        <v>69</v>
      </c>
      <c r="AT54" s="15" t="s">
        <v>69</v>
      </c>
      <c r="AU54" s="15" t="s">
        <v>69</v>
      </c>
      <c r="AV54" s="15" t="s">
        <v>69</v>
      </c>
    </row>
    <row r="55" spans="32:48">
      <c r="AF55" s="15" t="s">
        <v>211</v>
      </c>
      <c r="AG55" s="15" t="s">
        <v>69</v>
      </c>
      <c r="AH55" s="15" t="s">
        <v>211</v>
      </c>
      <c r="AI55" s="15" t="s">
        <v>211</v>
      </c>
      <c r="AJ55" s="15" t="s">
        <v>211</v>
      </c>
      <c r="AK55" s="15" t="s">
        <v>211</v>
      </c>
      <c r="AL55" s="15" t="s">
        <v>211</v>
      </c>
      <c r="AM55" s="15" t="s">
        <v>211</v>
      </c>
      <c r="AN55" s="15" t="s">
        <v>211</v>
      </c>
      <c r="AO55" s="15" t="s">
        <v>211</v>
      </c>
      <c r="AP55" s="15" t="s">
        <v>211</v>
      </c>
      <c r="AQ55" s="15" t="s">
        <v>69</v>
      </c>
      <c r="AR55" s="15" t="s">
        <v>69</v>
      </c>
      <c r="AS55" s="15" t="s">
        <v>69</v>
      </c>
      <c r="AT55" s="15" t="s">
        <v>69</v>
      </c>
      <c r="AU55" s="15" t="s">
        <v>69</v>
      </c>
      <c r="AV55" s="15" t="s">
        <v>69</v>
      </c>
    </row>
    <row r="56" spans="32:48">
      <c r="AF56" s="15" t="s">
        <v>211</v>
      </c>
      <c r="AH56" s="15" t="s">
        <v>211</v>
      </c>
      <c r="AI56" s="15" t="s">
        <v>211</v>
      </c>
      <c r="AJ56" s="15" t="s">
        <v>211</v>
      </c>
      <c r="AK56" s="15" t="s">
        <v>211</v>
      </c>
      <c r="AL56" s="15" t="s">
        <v>211</v>
      </c>
      <c r="AM56" s="15" t="s">
        <v>211</v>
      </c>
      <c r="AN56" s="15" t="s">
        <v>211</v>
      </c>
      <c r="AO56" s="15" t="s">
        <v>211</v>
      </c>
      <c r="AP56" s="15" t="s">
        <v>211</v>
      </c>
      <c r="AQ56" s="15" t="s">
        <v>69</v>
      </c>
      <c r="AR56" s="15" t="s">
        <v>69</v>
      </c>
      <c r="AS56" s="15" t="s">
        <v>69</v>
      </c>
      <c r="AT56" s="15" t="s">
        <v>69</v>
      </c>
      <c r="AU56" s="15" t="s">
        <v>69</v>
      </c>
      <c r="AV56" s="15" t="s">
        <v>69</v>
      </c>
    </row>
    <row r="57" spans="32:48">
      <c r="AF57" s="15" t="s">
        <v>211</v>
      </c>
      <c r="AG57" s="15" t="s">
        <v>69</v>
      </c>
      <c r="AH57" s="15" t="s">
        <v>211</v>
      </c>
      <c r="AI57" s="15" t="s">
        <v>211</v>
      </c>
      <c r="AJ57" s="15" t="s">
        <v>211</v>
      </c>
      <c r="AK57" s="15" t="s">
        <v>211</v>
      </c>
      <c r="AL57" s="15" t="s">
        <v>211</v>
      </c>
      <c r="AM57" s="15" t="s">
        <v>211</v>
      </c>
      <c r="AN57" s="15" t="s">
        <v>211</v>
      </c>
      <c r="AO57" s="15" t="s">
        <v>211</v>
      </c>
      <c r="AP57" s="15" t="s">
        <v>211</v>
      </c>
      <c r="AQ57" s="15" t="s">
        <v>69</v>
      </c>
      <c r="AR57" s="15" t="s">
        <v>69</v>
      </c>
      <c r="AS57" s="15" t="s">
        <v>69</v>
      </c>
      <c r="AT57" s="15" t="s">
        <v>69</v>
      </c>
      <c r="AU57" s="15" t="s">
        <v>69</v>
      </c>
      <c r="AV57" s="15" t="s">
        <v>69</v>
      </c>
    </row>
    <row r="58" spans="32:48">
      <c r="AF58" s="15" t="s">
        <v>211</v>
      </c>
      <c r="AG58" s="15" t="s">
        <v>69</v>
      </c>
      <c r="AH58" s="15" t="s">
        <v>211</v>
      </c>
      <c r="AI58" s="15" t="s">
        <v>211</v>
      </c>
      <c r="AJ58" s="15" t="s">
        <v>211</v>
      </c>
      <c r="AK58" s="15" t="s">
        <v>211</v>
      </c>
      <c r="AL58" s="15" t="s">
        <v>211</v>
      </c>
      <c r="AM58" s="15" t="s">
        <v>211</v>
      </c>
      <c r="AN58" s="15" t="s">
        <v>211</v>
      </c>
      <c r="AO58" s="15" t="s">
        <v>211</v>
      </c>
      <c r="AP58" s="15" t="s">
        <v>211</v>
      </c>
      <c r="AQ58" s="15" t="s">
        <v>69</v>
      </c>
      <c r="AR58" s="15" t="s">
        <v>69</v>
      </c>
      <c r="AS58" s="15" t="s">
        <v>69</v>
      </c>
      <c r="AT58" s="15" t="s">
        <v>69</v>
      </c>
      <c r="AU58" s="15" t="s">
        <v>69</v>
      </c>
      <c r="AV58" s="15" t="s">
        <v>69</v>
      </c>
    </row>
    <row r="59" spans="32:48">
      <c r="AH59" s="13" t="s">
        <v>68</v>
      </c>
    </row>
    <row r="62" spans="32:48">
      <c r="AF62" s="131"/>
      <c r="AG62" s="131"/>
      <c r="AH62" s="131"/>
      <c r="AI62" s="131"/>
      <c r="AJ62" s="131"/>
      <c r="AK62" s="131"/>
      <c r="AL62" s="131"/>
      <c r="AM62" s="132"/>
      <c r="AN62" s="13"/>
      <c r="AO62" s="13"/>
      <c r="AP62" s="13"/>
    </row>
    <row r="63" spans="32:48">
      <c r="AF63" s="131"/>
      <c r="AG63" s="131"/>
      <c r="AH63" s="131"/>
      <c r="AI63" s="131"/>
      <c r="AJ63" s="131"/>
      <c r="AK63" s="131"/>
      <c r="AL63" s="132"/>
      <c r="AM63" s="132"/>
      <c r="AN63" s="13"/>
      <c r="AO63" s="15"/>
      <c r="AP63" s="15"/>
    </row>
    <row r="64" spans="32:48">
      <c r="AF64" s="131"/>
      <c r="AG64" s="131"/>
      <c r="AH64" s="131"/>
      <c r="AI64" s="131"/>
      <c r="AJ64" s="131"/>
      <c r="AK64" s="132"/>
      <c r="AL64" s="132"/>
      <c r="AM64" s="132"/>
      <c r="AN64" s="13"/>
      <c r="AO64" s="15"/>
      <c r="AP64" s="15"/>
    </row>
    <row r="65" spans="32:42">
      <c r="AF65" s="131"/>
      <c r="AG65" s="131"/>
      <c r="AH65" s="131"/>
      <c r="AI65" s="131"/>
      <c r="AJ65" s="132"/>
      <c r="AK65" s="132"/>
      <c r="AL65" s="132"/>
      <c r="AM65" s="132"/>
      <c r="AN65" s="15"/>
      <c r="AO65" s="15"/>
      <c r="AP65" s="15"/>
    </row>
    <row r="66" spans="32:42">
      <c r="AF66" s="131"/>
      <c r="AG66" s="131"/>
      <c r="AH66" s="131"/>
      <c r="AI66" s="132"/>
      <c r="AJ66" s="132"/>
      <c r="AK66" s="132"/>
      <c r="AL66" s="132"/>
      <c r="AM66" s="132"/>
      <c r="AN66" s="15"/>
      <c r="AO66" s="13"/>
      <c r="AP66" s="13"/>
    </row>
    <row r="67" spans="32:42">
      <c r="AF67" s="131"/>
      <c r="AG67" s="131"/>
      <c r="AH67" s="132"/>
      <c r="AI67" s="132"/>
      <c r="AJ67" s="132"/>
      <c r="AK67" s="132"/>
      <c r="AL67" s="132"/>
      <c r="AM67" s="132"/>
      <c r="AN67" s="15"/>
      <c r="AO67" s="13"/>
      <c r="AP67" s="13"/>
    </row>
    <row r="68" spans="32:42">
      <c r="AF68" s="131"/>
      <c r="AG68" s="132"/>
      <c r="AH68" s="132"/>
      <c r="AI68" s="132"/>
      <c r="AJ68" s="132"/>
      <c r="AK68" s="132"/>
      <c r="AL68" s="132"/>
      <c r="AM68" s="132"/>
      <c r="AN68" s="15"/>
      <c r="AO68" s="15"/>
      <c r="AP68" s="15"/>
    </row>
    <row r="69" spans="32:42">
      <c r="AF69" s="131"/>
      <c r="AG69" s="132"/>
      <c r="AH69" s="132"/>
      <c r="AI69" s="132"/>
      <c r="AJ69" s="132"/>
      <c r="AK69" s="132"/>
      <c r="AL69" s="132"/>
      <c r="AM69" s="132"/>
      <c r="AN69" s="15"/>
      <c r="AO69" s="15"/>
      <c r="AP69" s="15"/>
    </row>
    <row r="70" spans="32:42">
      <c r="AF70" s="131"/>
      <c r="AG70" s="132"/>
      <c r="AH70" s="132"/>
      <c r="AI70" s="132"/>
      <c r="AJ70" s="132"/>
      <c r="AK70" s="132"/>
      <c r="AL70" s="132"/>
      <c r="AM70" s="132"/>
      <c r="AN70" s="15"/>
      <c r="AO70" s="15"/>
      <c r="AP70" s="15"/>
    </row>
    <row r="71" spans="32:42">
      <c r="AF71" s="14"/>
      <c r="AG71" s="15"/>
      <c r="AH71" s="15"/>
      <c r="AI71" s="15"/>
      <c r="AJ71" s="15"/>
      <c r="AK71" s="15"/>
      <c r="AL71" s="15"/>
      <c r="AM71" s="15"/>
      <c r="AN71" s="15"/>
      <c r="AO71" s="15"/>
      <c r="AP71" s="15"/>
    </row>
    <row r="72" spans="32:42">
      <c r="AF72" s="14"/>
      <c r="AG72" s="15"/>
      <c r="AH72" s="15"/>
      <c r="AI72" s="15"/>
      <c r="AJ72" s="15"/>
      <c r="AK72" s="15"/>
      <c r="AL72" s="15"/>
      <c r="AM72" s="15"/>
      <c r="AN72" s="15"/>
      <c r="AO72" s="15"/>
      <c r="AP72" s="15"/>
    </row>
    <row r="73" spans="32:42">
      <c r="AF73" s="14"/>
      <c r="AG73" s="15"/>
      <c r="AH73" s="15"/>
      <c r="AI73" s="15"/>
      <c r="AJ73" s="15"/>
      <c r="AK73" s="15"/>
      <c r="AL73" s="15"/>
      <c r="AM73" s="15"/>
      <c r="AN73" s="15"/>
      <c r="AO73" s="15"/>
      <c r="AP73" s="15"/>
    </row>
    <row r="74" spans="32:42">
      <c r="AF74" s="14"/>
      <c r="AG74" s="15"/>
      <c r="AH74" s="15"/>
      <c r="AI74" s="15"/>
      <c r="AJ74" s="15"/>
      <c r="AK74" s="15"/>
      <c r="AL74" s="15"/>
      <c r="AM74" s="15"/>
      <c r="AN74" s="15"/>
      <c r="AO74" s="15"/>
      <c r="AP74" s="15"/>
    </row>
    <row r="75" spans="32:42">
      <c r="AF75" s="14"/>
      <c r="AG75" s="15"/>
      <c r="AH75" s="15"/>
      <c r="AI75" s="15"/>
      <c r="AJ75" s="15"/>
      <c r="AK75" s="15"/>
      <c r="AL75" s="15"/>
      <c r="AM75" s="15"/>
      <c r="AN75" s="15"/>
      <c r="AO75" s="15"/>
      <c r="AP75" s="15"/>
    </row>
    <row r="76" spans="32:42">
      <c r="AF76" s="14"/>
      <c r="AG76" s="15"/>
      <c r="AH76" s="15"/>
      <c r="AI76" s="15"/>
      <c r="AJ76" s="15"/>
      <c r="AK76" s="15"/>
      <c r="AL76" s="15"/>
      <c r="AM76" s="15"/>
      <c r="AN76" s="15"/>
      <c r="AO76" s="15"/>
      <c r="AP76" s="15"/>
    </row>
    <row r="77" spans="32:42">
      <c r="AF77" s="14"/>
      <c r="AG77" s="15"/>
      <c r="AH77" s="15"/>
      <c r="AI77" s="15"/>
      <c r="AJ77" s="15"/>
      <c r="AK77" s="15"/>
      <c r="AL77" s="15"/>
      <c r="AM77" s="15"/>
      <c r="AN77" s="15"/>
      <c r="AO77" s="15"/>
      <c r="AP77" s="15"/>
    </row>
    <row r="78" spans="32:42">
      <c r="AF78" s="14"/>
      <c r="AG78" s="15"/>
      <c r="AH78" s="15"/>
      <c r="AI78" s="15"/>
      <c r="AJ78" s="15"/>
      <c r="AK78" s="15"/>
      <c r="AL78" s="15"/>
      <c r="AM78" s="15"/>
      <c r="AN78" s="15"/>
      <c r="AO78" s="15"/>
      <c r="AP78" s="15"/>
    </row>
    <row r="79" spans="32:42">
      <c r="AF79" s="14"/>
      <c r="AG79" s="15"/>
      <c r="AH79" s="15"/>
      <c r="AI79" s="15"/>
      <c r="AJ79" s="15"/>
      <c r="AK79" s="15"/>
      <c r="AL79" s="15"/>
      <c r="AM79" s="15"/>
      <c r="AN79" s="15"/>
      <c r="AO79" s="15"/>
      <c r="AP79" s="15"/>
    </row>
    <row r="80" spans="32:42">
      <c r="AF80" s="14"/>
      <c r="AG80" s="15"/>
      <c r="AH80" s="15"/>
      <c r="AI80" s="15"/>
      <c r="AJ80" s="15"/>
      <c r="AK80" s="15"/>
      <c r="AL80" s="15"/>
      <c r="AM80" s="15"/>
      <c r="AN80" s="15"/>
      <c r="AO80" s="15"/>
      <c r="AP80" s="15"/>
    </row>
    <row r="81" spans="32:42">
      <c r="AF81" s="14"/>
      <c r="AG81" s="15"/>
      <c r="AH81" s="15"/>
      <c r="AI81" s="15"/>
      <c r="AJ81" s="15"/>
      <c r="AK81" s="15"/>
      <c r="AL81" s="15"/>
      <c r="AM81" s="15"/>
      <c r="AN81" s="15"/>
      <c r="AO81" s="15"/>
      <c r="AP81" s="15"/>
    </row>
    <row r="82" spans="32:42">
      <c r="AF82" s="14"/>
      <c r="AG82" s="15"/>
      <c r="AH82" s="15"/>
      <c r="AI82" s="15"/>
      <c r="AJ82" s="15"/>
      <c r="AK82" s="15"/>
      <c r="AL82" s="15"/>
      <c r="AM82" s="15"/>
      <c r="AN82" s="15"/>
      <c r="AO82" s="15"/>
      <c r="AP82" s="15"/>
    </row>
    <row r="83" spans="32:42">
      <c r="AF83" s="14"/>
      <c r="AG83" s="15"/>
      <c r="AH83" s="15"/>
      <c r="AI83" s="15"/>
      <c r="AJ83" s="15"/>
      <c r="AK83" s="15"/>
      <c r="AL83" s="15"/>
      <c r="AM83" s="15"/>
      <c r="AN83" s="15"/>
      <c r="AO83" s="15"/>
      <c r="AP83" s="15"/>
    </row>
    <row r="84" spans="32:42">
      <c r="AF84" s="14"/>
      <c r="AG84" s="15"/>
      <c r="AH84" s="15"/>
      <c r="AI84" s="15"/>
      <c r="AJ84" s="15"/>
      <c r="AK84" s="15"/>
      <c r="AL84" s="15"/>
      <c r="AM84" s="15"/>
      <c r="AN84" s="15"/>
      <c r="AO84" s="15"/>
      <c r="AP84" s="15"/>
    </row>
    <row r="85" spans="32:42">
      <c r="AF85" s="15"/>
      <c r="AG85" s="15"/>
      <c r="AH85" s="15"/>
      <c r="AI85" s="15"/>
      <c r="AJ85" s="15"/>
      <c r="AK85" s="15"/>
      <c r="AL85" s="15"/>
      <c r="AM85" s="15"/>
      <c r="AN85" s="15"/>
      <c r="AO85" s="15"/>
      <c r="AP85" s="15"/>
    </row>
    <row r="86" spans="32:42">
      <c r="AF86" s="15"/>
      <c r="AH86" s="15"/>
      <c r="AI86" s="15"/>
      <c r="AJ86" s="15"/>
      <c r="AK86" s="15"/>
      <c r="AL86" s="15"/>
      <c r="AM86" s="15"/>
      <c r="AN86" s="15"/>
      <c r="AO86" s="15"/>
      <c r="AP86" s="15"/>
    </row>
    <row r="87" spans="32:42">
      <c r="AF87" s="15"/>
      <c r="AG87" s="15"/>
      <c r="AH87" s="15"/>
      <c r="AI87" s="15"/>
      <c r="AJ87" s="15"/>
      <c r="AK87" s="15"/>
      <c r="AL87" s="15"/>
      <c r="AM87" s="15"/>
      <c r="AN87" s="15"/>
      <c r="AO87" s="15"/>
      <c r="AP87" s="15"/>
    </row>
    <row r="88" spans="32:42">
      <c r="AF88" s="15"/>
      <c r="AG88" s="15"/>
      <c r="AH88" s="15"/>
      <c r="AI88" s="15"/>
      <c r="AJ88" s="15"/>
      <c r="AK88" s="15"/>
      <c r="AL88" s="15"/>
      <c r="AM88" s="15"/>
      <c r="AN88" s="15"/>
      <c r="AO88" s="15"/>
      <c r="AP88" s="15"/>
    </row>
  </sheetData>
  <sheetProtection algorithmName="SHA-512" hashValue="8XlO3g2AD3gWuwzRTlT7doSL90Cjg8WA0hzhfN2oTzwCM1YIQchrtofaDqu5hPLRu48mUQIrZhRuRenGpC8fBQ==" saltValue="L14/Ek07sPhpf9ABjRb+pA==" spinCount="100000" sheet="1" objects="1" scenarios="1"/>
  <dataConsolidate/>
  <mergeCells count="133">
    <mergeCell ref="AC22:AD22"/>
    <mergeCell ref="M22:R22"/>
    <mergeCell ref="M23:R23"/>
    <mergeCell ref="U21:Z21"/>
    <mergeCell ref="D21:K21"/>
    <mergeCell ref="B24:K24"/>
    <mergeCell ref="B26:K26"/>
    <mergeCell ref="M26:R26"/>
    <mergeCell ref="T41:AA41"/>
    <mergeCell ref="B32:R32"/>
    <mergeCell ref="AC31:AD31"/>
    <mergeCell ref="AC32:AD32"/>
    <mergeCell ref="AC33:AD33"/>
    <mergeCell ref="AC30:AD30"/>
    <mergeCell ref="V28:Y28"/>
    <mergeCell ref="J39:R39"/>
    <mergeCell ref="B31:R31"/>
    <mergeCell ref="M24:R24"/>
    <mergeCell ref="M25:R25"/>
    <mergeCell ref="M27:R27"/>
    <mergeCell ref="V26:Y26"/>
    <mergeCell ref="F35:R35"/>
    <mergeCell ref="B34:R34"/>
    <mergeCell ref="AC11:AE11"/>
    <mergeCell ref="B17:K17"/>
    <mergeCell ref="M17:R17"/>
    <mergeCell ref="B19:K19"/>
    <mergeCell ref="AC20:AH20"/>
    <mergeCell ref="M14:R14"/>
    <mergeCell ref="B15:K15"/>
    <mergeCell ref="M15:R15"/>
    <mergeCell ref="AC17:AE17"/>
    <mergeCell ref="T14:AA14"/>
    <mergeCell ref="B14:K14"/>
    <mergeCell ref="T15:AA15"/>
    <mergeCell ref="B12:AA12"/>
    <mergeCell ref="T18:Z18"/>
    <mergeCell ref="M18:R18"/>
    <mergeCell ref="M19:R19"/>
    <mergeCell ref="M20:R20"/>
    <mergeCell ref="X11:AA11"/>
    <mergeCell ref="B18:K18"/>
    <mergeCell ref="A1:AA2"/>
    <mergeCell ref="I7:J7"/>
    <mergeCell ref="K7:N7"/>
    <mergeCell ref="V8:W8"/>
    <mergeCell ref="X8:AA8"/>
    <mergeCell ref="O11:T11"/>
    <mergeCell ref="B7:G7"/>
    <mergeCell ref="O8:T8"/>
    <mergeCell ref="O7:T7"/>
    <mergeCell ref="B11:G11"/>
    <mergeCell ref="V10:W10"/>
    <mergeCell ref="X10:AA10"/>
    <mergeCell ref="I9:J9"/>
    <mergeCell ref="A3:D4"/>
    <mergeCell ref="B6:G6"/>
    <mergeCell ref="E3:M3"/>
    <mergeCell ref="K9:N9"/>
    <mergeCell ref="K11:N11"/>
    <mergeCell ref="A6:A11"/>
    <mergeCell ref="E4:M4"/>
    <mergeCell ref="N3:O4"/>
    <mergeCell ref="P3:V4"/>
    <mergeCell ref="C10:G10"/>
    <mergeCell ref="H6:J6"/>
    <mergeCell ref="U6:W6"/>
    <mergeCell ref="O6:T6"/>
    <mergeCell ref="T16:AA16"/>
    <mergeCell ref="C8:G8"/>
    <mergeCell ref="C9:G9"/>
    <mergeCell ref="M16:R16"/>
    <mergeCell ref="V11:W11"/>
    <mergeCell ref="V24:Y24"/>
    <mergeCell ref="S21:T21"/>
    <mergeCell ref="S22:T22"/>
    <mergeCell ref="U23:Z23"/>
    <mergeCell ref="I8:J8"/>
    <mergeCell ref="K8:N8"/>
    <mergeCell ref="X6:AA6"/>
    <mergeCell ref="V9:W9"/>
    <mergeCell ref="X9:AA9"/>
    <mergeCell ref="O10:T10"/>
    <mergeCell ref="K6:N6"/>
    <mergeCell ref="D22:K22"/>
    <mergeCell ref="B23:K23"/>
    <mergeCell ref="B20:C22"/>
    <mergeCell ref="D20:K20"/>
    <mergeCell ref="B16:K16"/>
    <mergeCell ref="M21:R21"/>
    <mergeCell ref="V7:W7"/>
    <mergeCell ref="X7:AA7"/>
    <mergeCell ref="I11:J11"/>
    <mergeCell ref="M28:R28"/>
    <mergeCell ref="M30:R30"/>
    <mergeCell ref="T31:AA31"/>
    <mergeCell ref="M29:R29"/>
    <mergeCell ref="T39:AA39"/>
    <mergeCell ref="B33:R33"/>
    <mergeCell ref="T35:AA35"/>
    <mergeCell ref="T36:AA36"/>
    <mergeCell ref="T37:AA37"/>
    <mergeCell ref="T38:AA38"/>
    <mergeCell ref="F36:R36"/>
    <mergeCell ref="F37:R37"/>
    <mergeCell ref="J38:R38"/>
    <mergeCell ref="B25:K25"/>
    <mergeCell ref="B27:K27"/>
    <mergeCell ref="B28:K28"/>
    <mergeCell ref="B29:K29"/>
    <mergeCell ref="B30:K30"/>
    <mergeCell ref="O9:T9"/>
    <mergeCell ref="I10:J10"/>
    <mergeCell ref="K10:N10"/>
    <mergeCell ref="A13:A41"/>
    <mergeCell ref="T32:AA32"/>
    <mergeCell ref="T33:AA33"/>
    <mergeCell ref="T34:AA34"/>
    <mergeCell ref="B13:K13"/>
    <mergeCell ref="L13:R13"/>
    <mergeCell ref="S13:AA13"/>
    <mergeCell ref="F40:R40"/>
    <mergeCell ref="F41:R41"/>
    <mergeCell ref="V22:Y22"/>
    <mergeCell ref="B35:E39"/>
    <mergeCell ref="F38:I39"/>
    <mergeCell ref="B40:E41"/>
    <mergeCell ref="S19:AA20"/>
    <mergeCell ref="S17:AA17"/>
    <mergeCell ref="T40:AA40"/>
    <mergeCell ref="T30:AA30"/>
    <mergeCell ref="S25:AA25"/>
    <mergeCell ref="S27:AA27"/>
  </mergeCells>
  <phoneticPr fontId="2"/>
  <conditionalFormatting sqref="T33:AA33">
    <cfRule type="expression" dxfId="4" priority="8">
      <formula>$AS$36="×"</formula>
    </cfRule>
  </conditionalFormatting>
  <conditionalFormatting sqref="T35:AA35">
    <cfRule type="expression" dxfId="3" priority="7">
      <formula>$B$34="差引超過額"</formula>
    </cfRule>
  </conditionalFormatting>
  <conditionalFormatting sqref="T36:AA36">
    <cfRule type="expression" dxfId="2" priority="6">
      <formula>$B$34="差引超過額"</formula>
    </cfRule>
  </conditionalFormatting>
  <conditionalFormatting sqref="T40:AA40">
    <cfRule type="expression" dxfId="1" priority="2">
      <formula>$B$34="差引不足額"</formula>
    </cfRule>
  </conditionalFormatting>
  <conditionalFormatting sqref="T38:AA38">
    <cfRule type="expression" dxfId="0" priority="1">
      <formula>$B$34="差引超過額"</formula>
    </cfRule>
  </conditionalFormatting>
  <dataValidations count="38">
    <dataValidation type="list" allowBlank="1" showInputMessage="1" showErrorMessage="1" error="従業員から提出を受けた『所得金額調整控除申告書』の記載内容を確認し、所得金額調整控除の適用の有無を入力（選択）してください。" sqref="T18:Z18" xr:uid="{00000000-0002-0000-0000-000000000000}">
      <formula1>$AC$19:$AE$19</formula1>
    </dataValidation>
    <dataValidation type="whole" imeMode="off" allowBlank="1" showInputMessage="1" showErrorMessage="1" error="受理した扶養控除等申告書の内容を確認し、従業員が勤労学生に該当する場合には「１」を入力してください。" sqref="V11:W11" xr:uid="{00000000-0002-0000-0000-000001000000}">
      <formula1>0</formula1>
      <formula2>1</formula2>
    </dataValidation>
    <dataValidation type="whole" imeMode="off" allowBlank="1" showInputMessage="1" showErrorMessage="1" error="受理した扶養控除等申告書の内容を確認し、従業員が寡婦に該当する場合には「１」を入力してください（Ⓗ欄とⒾ欄の両方に「１」を入力することはできません。）。" sqref="V9:W9" xr:uid="{00000000-0002-0000-0000-000002000000}">
      <formula1>0</formula1>
      <formula2>1-AI10</formula2>
    </dataValidation>
    <dataValidation type="whole" imeMode="off" operator="greaterThanOrEqual" showInputMessage="1" showErrorMessage="1" error="受理した扶養控除等申告書の内容を確認し、控除対象扶養親族の人数を入力してください（Ⓐ欄の人数より、Ⓑ欄・Ⓒ欄・Ⓓ欄の合計が多い場合、エラーとなります。）。" sqref="I7:J7" xr:uid="{00000000-0002-0000-0000-000003000000}">
      <formula1>AD7</formula1>
    </dataValidation>
    <dataValidation type="whole" imeMode="off" allowBlank="1" showInputMessage="1" showErrorMessage="1" error="受理した扶養控除等申告書の内容を確認し、一般の障害者の人数を入力してください。" sqref="I11:J11" xr:uid="{00000000-0002-0000-0000-000004000000}">
      <formula1>0</formula1>
      <formula2>99</formula2>
    </dataValidation>
    <dataValidation imeMode="off" allowBlank="1" showInputMessage="1" showErrorMessage="1" sqref="Z26:AA26 M29:R30 M27:R27 T16:AA16 S23 Z22:AA22 S25:S27 U22 M16:R19 Z24:AA24 T37:AA37 T24:U24 T26:U26 T32:AA34 Z28:AA28 T28:U28 T30:AA30 AA29" xr:uid="{00000000-0002-0000-0000-000005000000}"/>
    <dataValidation type="list" imeMode="off" allowBlank="1" showInputMessage="1" showErrorMessage="1" error="受理した基礎控除申告書の内容を確認し、基礎控除の金額を入力してください（基礎控除の金額は、従業員の合計所得金額に応じて、９５万円、８８万円、６８万円、６３万円、５８万円、４８万円、３２万円、１６万円、０円のいずれかとなります。）。" sqref="M28:R28" xr:uid="{00000000-0002-0000-0000-000006000000}">
      <formula1>$AB$28:$AK$28</formula1>
    </dataValidation>
    <dataValidation type="whole" imeMode="off" allowBlank="1" showInputMessage="1" showErrorMessage="1" error="受理した保険料控除申告書の内容を確認し、生命保険料の控除額を入力してください（生命保険料控除は最大１２万円です。）。" sqref="M23:R23" xr:uid="{00000000-0002-0000-0000-000007000000}">
      <formula1>0</formula1>
      <formula2>120000</formula2>
    </dataValidation>
    <dataValidation type="whole" imeMode="off" allowBlank="1" showInputMessage="1" showErrorMessage="1" error="受理した保険料控除申告書の内容を確認し、地震保険料控除の金額を入力してください（地震保険料控除は最大５万円です。）。" sqref="M24:R24" xr:uid="{00000000-0002-0000-0000-000008000000}">
      <formula1>0</formula1>
      <formula2>50000</formula2>
    </dataValidation>
    <dataValidation type="whole" imeMode="off" allowBlank="1" showInputMessage="1" showErrorMessage="1" error="受理した扶養控除等申告書の内容を確認し、同居特別障害者の人数を入力してください。" sqref="V8:W8" xr:uid="{00000000-0002-0000-0000-000009000000}">
      <formula1>0</formula1>
      <formula2>99</formula2>
    </dataValidation>
    <dataValidation type="whole" imeMode="off" allowBlank="1" showInputMessage="1" showErrorMessage="1" error="給料・手当等・賞与等の合計額が2,000万円を超える場合、年末調整の対象とはなりません。" sqref="M15:R15" xr:uid="{00000000-0002-0000-0000-00000A000000}">
      <formula1>0</formula1>
      <formula2>20000000-AD14</formula2>
    </dataValidation>
    <dataValidation type="whole" imeMode="off" allowBlank="1" showInputMessage="1" showErrorMessage="1" error="給料・手当等・賞与等の合計額が2,000万円を超える場合、年末調整の対象とはなりません。" sqref="M14:R14" xr:uid="{00000000-0002-0000-0000-00000B000000}">
      <formula1>0</formula1>
      <formula2>20000000-AD15</formula2>
    </dataValidation>
    <dataValidation type="whole" imeMode="off" allowBlank="1" showInputMessage="1" showErrorMessage="1" error="受理した配偶者控除等申告書の内容を確認し、配偶者の合計所得金額を入力してください（配偶者の合計所得金額が133万円を超える場合、配偶者（特別）控除の適用を受けることはできません。）。" sqref="V22:Y22" xr:uid="{00000000-0002-0000-0000-00000C000000}">
      <formula1>0</formula1>
      <formula2>1330000</formula2>
    </dataValidation>
    <dataValidation type="whole" imeMode="off" allowBlank="1" showInputMessage="1" showErrorMessage="1" error="受理した扶養控除等申告書の内容を確認し、従業員がひとり親に該当する場合は「１」を入力してください（Ⓗ欄とⒾ欄の両方に「１」を入力することはできません。）。" sqref="V10:W10" xr:uid="{00000000-0002-0000-0000-00000D000000}">
      <formula1>0</formula1>
      <formula2>1-AH10</formula2>
    </dataValidation>
    <dataValidation type="custom" imeMode="off" allowBlank="1" showInputMessage="1" showErrorMessage="1" error="受理した住宅借入金等特別控除申告書の内容を確認し、控除額を入力してください（控除額は、対象の住宅の居住年等に応じて定められており、最大60万円です。また、100円未満の端数は切捨てます。）。" sqref="T31:AA31" xr:uid="{00000000-0002-0000-0000-00000E000000}">
      <formula1>AND(T31&gt;=0,T31&lt;=600000,MOD(T31,100)=0)</formula1>
    </dataValidation>
    <dataValidation type="whole" imeMode="off" operator="greaterThanOrEqual" allowBlank="1" showInputMessage="1" showErrorMessage="1" error="受理した保険料控除申告書の内容を確認し、従業員が支払った小規模企業共済等掛金の金額を入力してください。" sqref="M22:R22" xr:uid="{00000000-0002-0000-0000-000010000000}">
      <formula1>0</formula1>
    </dataValidation>
    <dataValidation type="list" imeMode="off" allowBlank="1" showInputMessage="1" showErrorMessage="1" error="受理した配偶者控除等申告書の内容を確認し、配偶者（特別）控除の金額を入力してください（この⑰欄に入力した金額と、既に入力した右の「配偶者の合計所得金額」が対応しない場合、エラーとなります。）。" prompt="右の「配偶者の合計所得金額」を先に入力してください。" sqref="M25:R25" xr:uid="{00000000-0002-0000-0000-000011000000}">
      <formula1>INDIRECT($AC$31)</formula1>
    </dataValidation>
    <dataValidation type="list" allowBlank="1" showInputMessage="1" showErrorMessage="1" sqref="AC31:AD31 AC22:AD22" xr:uid="{00000000-0002-0000-0000-000012000000}">
      <formula1>区分</formula1>
    </dataValidation>
    <dataValidation type="whole" imeMode="off" allowBlank="1" showInputMessage="1" showErrorMessage="1" error="受理した扶養控除等申告書の内容を確認し、控除対象扶養親族のうち、特定扶養親族に該当する人の人数を入力してください（Ⓐ欄を先に入力してください。Ⓑ欄・Ⓒ欄・Ⓓ欄の合計がⒶ欄より多い場合、エラーとなります。）。" prompt="Ⓐ欄の人数のうち、特定扶養親族の人数を入力してください。 " sqref="I8:J8" xr:uid="{00000000-0002-0000-0000-000013000000}">
      <formula1>0</formula1>
      <formula2>AD8</formula2>
    </dataValidation>
    <dataValidation type="whole" imeMode="off" allowBlank="1" showInputMessage="1" showErrorMessage="1" error="受理した扶養控除等申告書の内容を確認し、控除対象扶養親族のうち、同居老親等に該当する人の人数を入力してください（Ⓐ欄を先に入力してください。Ⓑ欄・Ⓒ欄・Ⓓ欄の合計がⒶ欄より多い場合、エラーとなります。）。" prompt="Ⓐ欄の人数のうち、同居老親等の人数を入力してください。 " sqref="I9:J9" xr:uid="{00000000-0002-0000-0000-000014000000}">
      <formula1>0</formula1>
      <formula2>AD9</formula2>
    </dataValidation>
    <dataValidation type="whole" imeMode="off" allowBlank="1" showInputMessage="1" showErrorMessage="1" error="受理した扶養控除等申告書の内容を確認し、控除対象扶養親族のうち、同居老親等以外の老人扶養親族に該当する人の人数を入力してください（Ⓐ欄を先に入力してください。Ⓑ欄・Ⓒ欄・Ⓓ欄の合計がⒶ欄より多い場合、エラーとなります。）。" prompt="Ⓐ欄のうち、同居老親等以外の老人扶養親族の人数を入力してください。" sqref="I10:J10" xr:uid="{00000000-0002-0000-0000-000015000000}">
      <formula1>0</formula1>
      <formula2>AF8</formula2>
    </dataValidation>
    <dataValidation imeMode="halfKatakana" allowBlank="1" showInputMessage="1" showErrorMessage="1" sqref="E3:M3" xr:uid="{00000000-0002-0000-0000-000016000000}"/>
    <dataValidation type="whole" imeMode="off" allowBlank="1" showInputMessage="1" showErrorMessage="1" error="本年分の賞与等から徴収した税額の合計額を入力します(④欄の金額より大きい金額を入力するとエラーとなります。）。" sqref="T15:AA15" xr:uid="{00000000-0002-0000-0000-000018000000}">
      <formula1>0</formula1>
      <formula2>M15</formula2>
    </dataValidation>
    <dataValidation type="whole" imeMode="off" showInputMessage="1" showErrorMessage="1" sqref="T35:AA35" xr:uid="{00000000-0002-0000-0000-000019000000}">
      <formula1>0</formula1>
      <formula2>T34-T36</formula2>
    </dataValidation>
    <dataValidation type="whole" imeMode="off" allowBlank="1" showInputMessage="1" showErrorMessage="1" sqref="T36:AA36" xr:uid="{00000000-0002-0000-0000-00001A000000}">
      <formula1>0</formula1>
      <formula2>T34-T35</formula2>
    </dataValidation>
    <dataValidation type="whole" imeMode="off" allowBlank="1" showInputMessage="1" showErrorMessage="1" sqref="T40:AA40" xr:uid="{00000000-0002-0000-0000-00001B000000}">
      <formula1>0</formula1>
      <formula2>T34</formula2>
    </dataValidation>
    <dataValidation type="custom" imeMode="off" allowBlank="1" showInputMessage="1" showErrorMessage="1" sqref="T41:AA41" xr:uid="{00000000-0002-0000-0000-00001C000000}">
      <formula1>IFERROR(IF(B34="差引不足額",T34-T40,""),"")</formula1>
    </dataValidation>
    <dataValidation type="whole" imeMode="off" showInputMessage="1" showErrorMessage="1" sqref="T38:AA38" xr:uid="{00000000-0002-0000-0000-00001D000000}">
      <formula1>0</formula1>
      <formula2>T37</formula2>
    </dataValidation>
    <dataValidation type="custom" imeMode="off" showInputMessage="1" showErrorMessage="1" sqref="T39:AA39" xr:uid="{00000000-0002-0000-0000-00001E000000}">
      <formula1>IFERROR(IF(B34="差引超過額",T37-T38,""),"")</formula1>
    </dataValidation>
    <dataValidation type="whole" imeMode="off" allowBlank="1" showInputMessage="1" showErrorMessage="1" error="受理した扶養控除等申告書の内容を確認し、同居特別障害者以外の特別障害者の人数を入力してください。" sqref="V7:W7" xr:uid="{00000000-0002-0000-0000-00001F000000}">
      <formula1>0</formula1>
      <formula2>99</formula2>
    </dataValidation>
    <dataValidation type="whole" imeMode="off" operator="greaterThanOrEqual" allowBlank="1" showInputMessage="1" showErrorMessage="1" error="受理した保険料控除申告書の内容を確認し、旧長期損害保険料の支払金額を入力してください。" sqref="V24:Y24" xr:uid="{00000000-0002-0000-0000-000020000000}">
      <formula1>0</formula1>
    </dataValidation>
    <dataValidation type="whole" imeMode="off" allowBlank="1" showInputMessage="1" showErrorMessage="1" error="給与等から控除した小規模企業共済等掛金の額を入力してください（⑫欄の金額より大きい金額を入力するとエラーとなります。）。" sqref="V26:Y26" xr:uid="{00000000-0002-0000-0000-000021000000}">
      <formula1>0</formula1>
      <formula2>M20</formula2>
    </dataValidation>
    <dataValidation type="whole" imeMode="off" showInputMessage="1" showErrorMessage="1" error="受理した保険料控除申告書の内容を確認し、国民年金の保険料及び国民年金基金の掛金の合計額を入力してください（⑬欄の金額より大きい金額を入力するとエラーとなります。）。" sqref="V28:Y28" xr:uid="{00000000-0002-0000-0000-000022000000}">
      <formula1>0</formula1>
      <formula2>M21</formula2>
    </dataValidation>
    <dataValidation allowBlank="1" showInputMessage="1" showErrorMessage="1" prompt="ご自由に利用してください。" sqref="P3:V4" xr:uid="{00000000-0002-0000-0000-000023000000}"/>
    <dataValidation type="whole" imeMode="off" allowBlank="1" showInputMessage="1" showErrorMessage="1" error="本年分の毎月の給料・手当等から徴収した税額の合計額を入力します(①欄の金額より大きい金額を入力するとエラーとなります。）。" sqref="T14:AA14" xr:uid="{00000000-0002-0000-0000-000024000000}">
      <formula1>0</formula1>
      <formula2>M14</formula2>
    </dataValidation>
    <dataValidation type="whole" imeMode="off" showInputMessage="1" showErrorMessage="1" error="給与等から控除した社会保険料等の金額を入力してください（右の「⑫のうち小規模企業共済等掛金の金額」以上の金額を入力してください。）（2,000万円を超える金額の入力はできません。）。" sqref="M20:R20" xr:uid="{00000000-0002-0000-0000-00000F000000}">
      <formula1>V26</formula1>
      <formula2>20000000</formula2>
    </dataValidation>
    <dataValidation type="whole" imeMode="off" operator="greaterThanOrEqual" allowBlank="1" showInputMessage="1" showErrorMessage="1" error="受理した保険料控除申告書の内容を確認し、従業員が支払った社会保険料の金額を入力してください（右の「⑬のうち国民年金保険料等の金額」以上の金額を入力してください。）。" sqref="M21:R21" xr:uid="{00000000-0002-0000-0000-000017000000}">
      <formula1>V28</formula1>
    </dataValidation>
    <dataValidation type="custom" imeMode="off" allowBlank="1" showInputMessage="1" showErrorMessage="1" error="受理した特定親族特別控除申告書の内容を確認し、特定親族特別控除の金額を入力してください（特定親族特別控除の金額は、１万円単位となります。）。" sqref="M26:R26" xr:uid="{C89593A4-135B-4382-B54E-9F37EC369CD6}">
      <formula1>OR(M26=0,AND(M26&gt;=30000, MOD(M26,10000)=0))</formula1>
    </dataValidation>
  </dataValidations>
  <hyperlinks>
    <hyperlink ref="B7:G7" location="'入力のしかた（計算シート①）'!B3" display="'入力のしかた（計算シート①）'!B3" xr:uid="{00000000-0004-0000-0000-000000000000}"/>
    <hyperlink ref="C8:G8" location="'入力のしかた（計算シート①）'!B8" display="特定扶養親族の人数" xr:uid="{00000000-0004-0000-0000-000001000000}"/>
    <hyperlink ref="C9:G9" location="'入力のしかた（計算シート①）'!B10" display="同居老親等の人数" xr:uid="{00000000-0004-0000-0000-000002000000}"/>
    <hyperlink ref="C10:G10" location="'入力のしかた（計算シート①）'!B14" display="'入力のしかた（計算シート①）'!B14" xr:uid="{00000000-0004-0000-0000-000003000000}"/>
    <hyperlink ref="B11:G11" location="'入力のしかた（計算シート①）'!B16" display="一般の障害者の人数" xr:uid="{00000000-0004-0000-0000-000004000000}"/>
    <hyperlink ref="O7:T7" location="'入力のしかた（計算シート①）'!B18" display="'入力のしかた（計算シート①）'!B18" xr:uid="{00000000-0004-0000-0000-000005000000}"/>
    <hyperlink ref="O8:T8" location="'入力のしかた（計算シート①）'!B24" display="同居特別障害者の人数" xr:uid="{00000000-0004-0000-0000-000006000000}"/>
    <hyperlink ref="O9:T9" location="'入力のしかた（計算シート①）'!B32" display="寡婦の該当" xr:uid="{00000000-0004-0000-0000-000007000000}"/>
    <hyperlink ref="O10:T10" location="'入力のしかた（計算シート①）'!B38" display="ひとり親の該当" xr:uid="{00000000-0004-0000-0000-000008000000}"/>
    <hyperlink ref="O11:T11" location="'入力のしかた（計算シート①）'!B44" display="勤労学生の該当" xr:uid="{00000000-0004-0000-0000-000009000000}"/>
    <hyperlink ref="B14:K14" location="'入力のしかた（計算シート②）'!B3" display="給料・手当等" xr:uid="{00000000-0004-0000-0000-00000A000000}"/>
    <hyperlink ref="B15:K15" location="'入力のしかた（計算シート②）'!B5" display="賞与等" xr:uid="{00000000-0004-0000-0000-00000B000000}"/>
    <hyperlink ref="S17:AA17" location="'入力のしかた（計算シート②）'!B7" display="所得金額調整控除の適用の有無" xr:uid="{00000000-0004-0000-0000-00000C000000}"/>
    <hyperlink ref="S25:AA25" location="'入力のしかた（計算シート②）'!B14" display="⑫のうち小規模企業共済等掛金の金額" xr:uid="{00000000-0004-0000-0000-00000D000000}"/>
    <hyperlink ref="D20:K20" location="'入力のしかた（計算シート②）'!B18" display="給与等からの控除分" xr:uid="{00000000-0004-0000-0000-00000F000000}"/>
    <hyperlink ref="D21:K21" location="'入力のしかた（計算シート②）'!B20" display="申告による社会保険料の控除分" xr:uid="{00000000-0004-0000-0000-000010000000}"/>
    <hyperlink ref="D22:K22" location="'入力のしかた（計算シート②）'!B22" display="申告による小規模企業共済等掛金の控除分" xr:uid="{00000000-0004-0000-0000-000011000000}"/>
    <hyperlink ref="B23:K23" location="'入力のしかた（計算シート②）'!B24" display="生命保険料の控除額" xr:uid="{00000000-0004-0000-0000-000012000000}"/>
    <hyperlink ref="B24:K24" location="'入力のしかた（計算シート②）'!B26" display="地震保険料の控除額" xr:uid="{00000000-0004-0000-0000-000013000000}"/>
    <hyperlink ref="B25:K25" location="'入力のしかた（計算シート②）'!B28" display="配偶者（特別）控除額" xr:uid="{00000000-0004-0000-0000-000014000000}"/>
    <hyperlink ref="B28:K28" location="'入力のしかた（計算シート②）'!B33" display="基礎控除額" xr:uid="{00000000-0004-0000-0000-000015000000}"/>
    <hyperlink ref="B31:R31" location="'入力のしかた（計算シート②）'!B35" display="（特定増改築等）住宅借入金等特別控除額" xr:uid="{00000000-0004-0000-0000-000016000000}"/>
    <hyperlink ref="U21:Z21" location="'入力のしかた（計算シート②）'!B9" display="配偶者の合計所得金額" xr:uid="{00000000-0004-0000-0000-000017000000}"/>
    <hyperlink ref="U23:Z23" location="'入力のしかた（計算シート②）'!B12" display="旧長期損害保険料支払額" xr:uid="{00000000-0004-0000-0000-000018000000}"/>
    <hyperlink ref="S22:T22" location="'入力のしかた（計算シート②）'!B43" display="'入力のしかた（計算シート②）'!B43" xr:uid="{00000000-0004-0000-0000-000019000000}"/>
    <hyperlink ref="F35:R35" location="'入力のしかた（計算シート②）'!B37" display="本年最後の給与から徴収する税額に充当する金額" xr:uid="{5BB7530A-1501-4A92-9B40-E60F1A1AD731}"/>
    <hyperlink ref="F36:R36" location="'入力のしかた（計算シート②）'!B38" display="未払給与に係る未徴収の税額に充当する金額" xr:uid="{E89F5493-6E5E-40CB-BDF0-85C300F0F76B}"/>
    <hyperlink ref="J38:R38" location="'入力のしかた（計算シート②）'!B39" display="本年中に還付する金額" xr:uid="{F9DF6636-68D1-4596-B24F-A2B1BA4DE7F7}"/>
    <hyperlink ref="F40:R40" location="'入力のしかた（計算シート②）'!B40" display="本年最後の給与から徴収する金額" xr:uid="{803CFAFB-7195-4781-9364-C8F5F66B2542}"/>
    <hyperlink ref="B26:K26" location="'入力のしかた（計算シート②）'!B31" display="特定親族特別控除額" xr:uid="{3214391F-FE37-41DE-9D45-6AA7A8C9B4EF}"/>
    <hyperlink ref="S27:AA27" location="'入力のしかた（計算シート②）'!B16" display="⑬のうち国民年金保険料等の金額" xr:uid="{00000000-0004-0000-0000-00000E000000}"/>
  </hyperlinks>
  <pageMargins left="0.39370078740157483" right="0.31496062992125984" top="0.35433070866141736" bottom="0.35433070866141736" header="0.31496062992125984" footer="0.31496062992125984"/>
  <pageSetup paperSize="9" scale="96" orientation="portrait" r:id="rId1"/>
  <ignoredErrors>
    <ignoredError sqref="X10"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87972-A771-4940-84D8-ECB3DA0E236D}">
  <sheetPr>
    <tabColor theme="3" tint="0.39997558519241921"/>
  </sheetPr>
  <dimension ref="B1:O21"/>
  <sheetViews>
    <sheetView zoomScale="90" zoomScaleNormal="90" workbookViewId="0">
      <selection activeCell="D3" sqref="D3"/>
    </sheetView>
  </sheetViews>
  <sheetFormatPr defaultColWidth="8.77734375" defaultRowHeight="13.2"/>
  <cols>
    <col min="1" max="2" width="4.77734375" customWidth="1"/>
    <col min="3" max="3" width="6.88671875" customWidth="1"/>
    <col min="4" max="4" width="11.5546875" customWidth="1"/>
    <col min="5" max="7" width="10.6640625" customWidth="1"/>
    <col min="8" max="8" width="7.88671875" customWidth="1"/>
    <col min="9" max="10" width="10.6640625" customWidth="1"/>
    <col min="11" max="11" width="12" customWidth="1"/>
    <col min="15" max="15" width="9.44140625" bestFit="1" customWidth="1"/>
  </cols>
  <sheetData>
    <row r="1" spans="2:15" ht="36.75" customHeight="1" thickBot="1">
      <c r="B1" s="111" t="s">
        <v>241</v>
      </c>
      <c r="C1" s="96"/>
      <c r="D1" s="96"/>
      <c r="E1" s="96"/>
      <c r="F1" s="96"/>
      <c r="G1" s="96"/>
      <c r="H1" s="112"/>
      <c r="I1" s="332"/>
      <c r="J1" s="332"/>
      <c r="K1" s="332"/>
    </row>
    <row r="2" spans="2:15" ht="39.75" customHeight="1" thickBot="1">
      <c r="B2" s="92" t="s">
        <v>209</v>
      </c>
      <c r="C2" s="93" t="s">
        <v>198</v>
      </c>
      <c r="D2" s="127" t="s">
        <v>208</v>
      </c>
      <c r="E2" s="128" t="s">
        <v>199</v>
      </c>
      <c r="F2" s="128" t="s">
        <v>200</v>
      </c>
      <c r="G2" s="95" t="s">
        <v>201</v>
      </c>
      <c r="H2" s="129" t="s">
        <v>202</v>
      </c>
      <c r="I2" s="128" t="s">
        <v>203</v>
      </c>
      <c r="J2" s="128" t="s">
        <v>204</v>
      </c>
      <c r="K2" s="94" t="s">
        <v>205</v>
      </c>
    </row>
    <row r="3" spans="2:15" ht="14.1" customHeight="1" thickTop="1">
      <c r="B3" s="335" t="s">
        <v>206</v>
      </c>
      <c r="C3" s="106">
        <v>1</v>
      </c>
      <c r="D3" s="98"/>
      <c r="E3" s="99"/>
      <c r="F3" s="99"/>
      <c r="G3" s="114">
        <f>E3-F3</f>
        <v>0</v>
      </c>
      <c r="H3" s="103"/>
      <c r="I3" s="99"/>
      <c r="J3" s="99"/>
      <c r="K3" s="122">
        <f t="shared" ref="K3:K14" si="0">I3+J3</f>
        <v>0</v>
      </c>
    </row>
    <row r="4" spans="2:15" ht="14.1" customHeight="1">
      <c r="B4" s="333"/>
      <c r="C4" s="107">
        <v>2</v>
      </c>
      <c r="D4" s="101"/>
      <c r="E4" s="100"/>
      <c r="F4" s="100"/>
      <c r="G4" s="115">
        <f>E4-F4</f>
        <v>0</v>
      </c>
      <c r="H4" s="104"/>
      <c r="I4" s="100"/>
      <c r="J4" s="100"/>
      <c r="K4" s="123">
        <f t="shared" si="0"/>
        <v>0</v>
      </c>
      <c r="N4" s="97"/>
    </row>
    <row r="5" spans="2:15" ht="14.1" customHeight="1">
      <c r="B5" s="333"/>
      <c r="C5" s="107">
        <v>3</v>
      </c>
      <c r="D5" s="101"/>
      <c r="E5" s="100"/>
      <c r="F5" s="100"/>
      <c r="G5" s="115">
        <f t="shared" ref="G5:G12" si="1">E5-F5</f>
        <v>0</v>
      </c>
      <c r="H5" s="104"/>
      <c r="I5" s="100"/>
      <c r="J5" s="100"/>
      <c r="K5" s="123">
        <f t="shared" si="0"/>
        <v>0</v>
      </c>
      <c r="M5" s="97"/>
    </row>
    <row r="6" spans="2:15" ht="14.1" customHeight="1">
      <c r="B6" s="333"/>
      <c r="C6" s="107">
        <v>4</v>
      </c>
      <c r="D6" s="101"/>
      <c r="E6" s="100"/>
      <c r="F6" s="100"/>
      <c r="G6" s="115">
        <f t="shared" si="1"/>
        <v>0</v>
      </c>
      <c r="H6" s="104"/>
      <c r="I6" s="100"/>
      <c r="J6" s="100"/>
      <c r="K6" s="123">
        <f t="shared" si="0"/>
        <v>0</v>
      </c>
      <c r="M6" s="97"/>
      <c r="O6" s="97"/>
    </row>
    <row r="7" spans="2:15" ht="14.1" customHeight="1">
      <c r="B7" s="333"/>
      <c r="C7" s="107">
        <v>5</v>
      </c>
      <c r="D7" s="101"/>
      <c r="E7" s="100"/>
      <c r="F7" s="100"/>
      <c r="G7" s="115">
        <f t="shared" si="1"/>
        <v>0</v>
      </c>
      <c r="H7" s="104"/>
      <c r="I7" s="100"/>
      <c r="J7" s="100"/>
      <c r="K7" s="123">
        <f t="shared" si="0"/>
        <v>0</v>
      </c>
      <c r="N7" s="97"/>
    </row>
    <row r="8" spans="2:15" ht="14.1" customHeight="1">
      <c r="B8" s="333"/>
      <c r="C8" s="107">
        <v>6</v>
      </c>
      <c r="D8" s="101"/>
      <c r="E8" s="100"/>
      <c r="F8" s="100"/>
      <c r="G8" s="115">
        <f t="shared" si="1"/>
        <v>0</v>
      </c>
      <c r="H8" s="104"/>
      <c r="I8" s="100"/>
      <c r="J8" s="100"/>
      <c r="K8" s="123">
        <f t="shared" si="0"/>
        <v>0</v>
      </c>
      <c r="M8" s="97"/>
      <c r="N8" s="97"/>
    </row>
    <row r="9" spans="2:15" ht="14.1" customHeight="1">
      <c r="B9" s="333"/>
      <c r="C9" s="107">
        <v>7</v>
      </c>
      <c r="D9" s="101"/>
      <c r="E9" s="100"/>
      <c r="F9" s="100"/>
      <c r="G9" s="115">
        <f t="shared" si="1"/>
        <v>0</v>
      </c>
      <c r="H9" s="104"/>
      <c r="I9" s="100"/>
      <c r="J9" s="100"/>
      <c r="K9" s="123">
        <f t="shared" si="0"/>
        <v>0</v>
      </c>
      <c r="N9" s="97"/>
    </row>
    <row r="10" spans="2:15" ht="14.1" customHeight="1">
      <c r="B10" s="333"/>
      <c r="C10" s="107">
        <v>8</v>
      </c>
      <c r="D10" s="101"/>
      <c r="E10" s="100"/>
      <c r="F10" s="100"/>
      <c r="G10" s="115">
        <f t="shared" si="1"/>
        <v>0</v>
      </c>
      <c r="H10" s="104"/>
      <c r="I10" s="100"/>
      <c r="J10" s="100"/>
      <c r="K10" s="123">
        <f t="shared" si="0"/>
        <v>0</v>
      </c>
      <c r="N10" s="97"/>
    </row>
    <row r="11" spans="2:15" ht="14.1" customHeight="1">
      <c r="B11" s="333"/>
      <c r="C11" s="107">
        <v>9</v>
      </c>
      <c r="D11" s="101"/>
      <c r="E11" s="100"/>
      <c r="F11" s="100"/>
      <c r="G11" s="115">
        <f t="shared" si="1"/>
        <v>0</v>
      </c>
      <c r="H11" s="104"/>
      <c r="I11" s="100"/>
      <c r="J11" s="100"/>
      <c r="K11" s="123">
        <f t="shared" si="0"/>
        <v>0</v>
      </c>
      <c r="N11" s="97"/>
    </row>
    <row r="12" spans="2:15" ht="14.1" customHeight="1">
      <c r="B12" s="333"/>
      <c r="C12" s="107">
        <v>10</v>
      </c>
      <c r="D12" s="101"/>
      <c r="E12" s="100"/>
      <c r="F12" s="100"/>
      <c r="G12" s="115">
        <f t="shared" si="1"/>
        <v>0</v>
      </c>
      <c r="H12" s="104"/>
      <c r="I12" s="100"/>
      <c r="J12" s="100"/>
      <c r="K12" s="123">
        <f t="shared" si="0"/>
        <v>0</v>
      </c>
      <c r="N12" s="97"/>
    </row>
    <row r="13" spans="2:15" ht="14.1" customHeight="1">
      <c r="B13" s="333"/>
      <c r="C13" s="107">
        <v>11</v>
      </c>
      <c r="D13" s="101"/>
      <c r="E13" s="100"/>
      <c r="F13" s="100"/>
      <c r="G13" s="115">
        <f>E13-F13</f>
        <v>0</v>
      </c>
      <c r="H13" s="104"/>
      <c r="I13" s="100"/>
      <c r="J13" s="100"/>
      <c r="K13" s="123">
        <f t="shared" si="0"/>
        <v>0</v>
      </c>
      <c r="N13" s="97"/>
    </row>
    <row r="14" spans="2:15" ht="14.1" customHeight="1">
      <c r="B14" s="333"/>
      <c r="C14" s="107">
        <v>12</v>
      </c>
      <c r="D14" s="101"/>
      <c r="E14" s="100"/>
      <c r="F14" s="100"/>
      <c r="G14" s="115">
        <f t="shared" ref="G14" si="2">E14-F14</f>
        <v>0</v>
      </c>
      <c r="H14" s="104"/>
      <c r="I14" s="100"/>
      <c r="J14" s="100"/>
      <c r="K14" s="123">
        <f t="shared" si="0"/>
        <v>0</v>
      </c>
      <c r="N14" s="97"/>
    </row>
    <row r="15" spans="2:15" ht="14.1" customHeight="1" thickBot="1">
      <c r="B15" s="336"/>
      <c r="C15" s="108" t="s">
        <v>207</v>
      </c>
      <c r="D15" s="108"/>
      <c r="E15" s="119">
        <f>SUM(E3:E14)</f>
        <v>0</v>
      </c>
      <c r="F15" s="119">
        <f>SUM(F3:F14)</f>
        <v>0</v>
      </c>
      <c r="G15" s="116">
        <f>SUM(G3:G14)</f>
        <v>0</v>
      </c>
      <c r="H15" s="120"/>
      <c r="I15" s="119">
        <f>SUM(I3:I14)</f>
        <v>0</v>
      </c>
      <c r="J15" s="119">
        <f>SUM(J3:J14)</f>
        <v>0</v>
      </c>
      <c r="K15" s="121">
        <f>SUM(K3:K14)</f>
        <v>0</v>
      </c>
      <c r="N15" s="97"/>
    </row>
    <row r="16" spans="2:15" ht="14.1" customHeight="1" thickTop="1">
      <c r="B16" s="333" t="s">
        <v>210</v>
      </c>
      <c r="C16" s="138" t="str">
        <f>IF(D16&lt;&gt;"",MONTH(D16),"")</f>
        <v/>
      </c>
      <c r="D16" s="133"/>
      <c r="E16" s="102"/>
      <c r="F16" s="102"/>
      <c r="G16" s="117">
        <f t="shared" ref="G16:G18" si="3">E16-F16</f>
        <v>0</v>
      </c>
      <c r="H16" s="105"/>
      <c r="I16" s="102"/>
      <c r="J16" s="102"/>
      <c r="K16" s="124">
        <f>I16+J16</f>
        <v>0</v>
      </c>
      <c r="N16" s="97"/>
    </row>
    <row r="17" spans="2:14" ht="14.1" customHeight="1">
      <c r="B17" s="333"/>
      <c r="C17" s="139" t="str">
        <f>IF(D17&lt;&gt;"",MONTH(D17),"")</f>
        <v/>
      </c>
      <c r="D17" s="133"/>
      <c r="E17" s="100"/>
      <c r="F17" s="100"/>
      <c r="G17" s="115">
        <f t="shared" si="3"/>
        <v>0</v>
      </c>
      <c r="H17" s="104"/>
      <c r="I17" s="100"/>
      <c r="J17" s="100"/>
      <c r="K17" s="123">
        <f>I17+J17</f>
        <v>0</v>
      </c>
      <c r="N17" s="97"/>
    </row>
    <row r="18" spans="2:14" ht="14.1" customHeight="1">
      <c r="B18" s="333"/>
      <c r="C18" s="139" t="str">
        <f t="shared" ref="C18:C19" si="4">IF(D18&lt;&gt;"",MONTH(D18),"")</f>
        <v/>
      </c>
      <c r="D18" s="133"/>
      <c r="E18" s="100"/>
      <c r="F18" s="100"/>
      <c r="G18" s="115">
        <f t="shared" si="3"/>
        <v>0</v>
      </c>
      <c r="H18" s="104"/>
      <c r="I18" s="100"/>
      <c r="J18" s="100"/>
      <c r="K18" s="123">
        <f>I18+J18</f>
        <v>0</v>
      </c>
      <c r="N18" s="97"/>
    </row>
    <row r="19" spans="2:14" ht="14.1" customHeight="1">
      <c r="B19" s="333"/>
      <c r="C19" s="139" t="str">
        <f t="shared" si="4"/>
        <v/>
      </c>
      <c r="D19" s="133"/>
      <c r="E19" s="100"/>
      <c r="F19" s="100"/>
      <c r="G19" s="115">
        <f>E19-F19</f>
        <v>0</v>
      </c>
      <c r="H19" s="104"/>
      <c r="I19" s="100"/>
      <c r="J19" s="100"/>
      <c r="K19" s="123">
        <f>I19+J19</f>
        <v>0</v>
      </c>
      <c r="N19" s="97"/>
    </row>
    <row r="20" spans="2:14" ht="14.1" customHeight="1" thickBot="1">
      <c r="B20" s="334"/>
      <c r="C20" s="109" t="s">
        <v>207</v>
      </c>
      <c r="D20" s="110"/>
      <c r="E20" s="126">
        <f>SUM(E16:E19)</f>
        <v>0</v>
      </c>
      <c r="F20" s="126">
        <f>SUM(F16:F19)</f>
        <v>0</v>
      </c>
      <c r="G20" s="118">
        <f t="shared" ref="G20:K20" si="5">SUM(G16:G19)</f>
        <v>0</v>
      </c>
      <c r="H20" s="113"/>
      <c r="I20" s="126">
        <f t="shared" si="5"/>
        <v>0</v>
      </c>
      <c r="J20" s="126">
        <f t="shared" si="5"/>
        <v>0</v>
      </c>
      <c r="K20" s="125">
        <f t="shared" si="5"/>
        <v>0</v>
      </c>
      <c r="N20" s="97"/>
    </row>
    <row r="21" spans="2:14" ht="8.25" customHeight="1"/>
  </sheetData>
  <sheetProtection algorithmName="SHA-512" hashValue="Dl3KxNw9PF+zX4P45zxiJ92XTwPfD5MVsWeXxC8c5WoueHdQGlxONqeiBWe5og62OPv99R5N8gsj4N5YkRGVnA==" saltValue="fWGKZqs93d3HB5r64csLqA==" spinCount="100000" sheet="1" objects="1" scenarios="1"/>
  <mergeCells count="3">
    <mergeCell ref="I1:K1"/>
    <mergeCell ref="B16:B20"/>
    <mergeCell ref="B3:B15"/>
  </mergeCells>
  <phoneticPr fontId="2"/>
  <dataValidations xWindow="216" yWindow="629" count="11">
    <dataValidation type="whole" operator="greaterThanOrEqual" allowBlank="1" showInputMessage="1" showErrorMessage="1" error="sdfasdfasfd" sqref="O6" xr:uid="{B6E5A31C-6BCF-4B43-8FA5-C5AB314AE8F9}">
      <formula1>0</formula1>
    </dataValidation>
    <dataValidation allowBlank="1" showInputMessage="1" showErrorMessage="1" prompt="計算シートの①欄の金額と同額になります。" sqref="E15" xr:uid="{9E5E5F39-DB27-4852-9BFB-5BB80E6B2C59}"/>
    <dataValidation allowBlank="1" showInputMessage="1" showErrorMessage="1" prompt="計算シートの④欄の金額と同額になります。" sqref="E20" xr:uid="{D770C764-0C04-4F95-9E60-419A1D8B9D8F}"/>
    <dataValidation allowBlank="1" showInputMessage="1" showErrorMessage="1" prompt="計算シートの③欄の金額と同額になります。_x000a_" sqref="K15" xr:uid="{35825B00-A051-48C2-9F94-3BF32A53AE62}"/>
    <dataValidation allowBlank="1" showInputMessage="1" showErrorMessage="1" prompt="計算シートの⑥欄の金額と同額になります。_x000a_" sqref="K20" xr:uid="{045D2AC3-AE45-413B-A39A-28FD771DCCB6}"/>
    <dataValidation type="whole" imeMode="off" operator="greaterThanOrEqual" allowBlank="1" showInputMessage="1" showErrorMessage="1" error="0以上の数値を入力してください。" sqref="H16:I19 E3:F14 E16:F19 H3:I14" xr:uid="{054128FE-AC34-4F89-9A39-EA8B5827B2CA}">
      <formula1>0</formula1>
    </dataValidation>
    <dataValidation type="whole" imeMode="off" allowBlank="1" showInputMessage="1" showErrorMessage="1" error="数値を入力してください" sqref="J16:J19 J3:J14" xr:uid="{26CE2DD4-E8E4-4F54-8B9F-022F012A2BCB}">
      <formula1>-1000000000</formula1>
      <formula2>1000000000</formula2>
    </dataValidation>
    <dataValidation type="date" imeMode="off" allowBlank="1" showInputMessage="1" showErrorMessage="1" error="給与等を支給した日付を入力してください（例：12/31)。" sqref="D16:D19 D3:D14" xr:uid="{6DFE0878-AC12-406D-B611-9B64A73B0F20}">
      <formula1>45658</formula1>
      <formula2>46022</formula2>
    </dataValidation>
    <dataValidation allowBlank="1" showInputMessage="1" showErrorMessage="1" prompt="ご自由に利用してください。" sqref="I1:K1" xr:uid="{93B37DFD-4EE9-4B5B-9DB8-2C5FB45A2539}"/>
    <dataValidation allowBlank="1" showInputMessage="1" showErrorMessage="1" prompt="計算シートの③欄の金額と同額になります。" sqref="I15" xr:uid="{3FCF15D2-C2F6-4BEA-98DA-657E9743EBB6}"/>
    <dataValidation allowBlank="1" showInputMessage="1" showErrorMessage="1" prompt="計算シートの⑥欄の金額と同額になります。" sqref="I20" xr:uid="{A530C468-B17E-4E1B-B823-455C68EE17E3}"/>
  </dataValidations>
  <hyperlinks>
    <hyperlink ref="D2" location="'入力のしかた（集計シート）'!B3" display="支給月日" xr:uid="{6335105C-3944-4B56-AAD0-0577AFC638E3}"/>
    <hyperlink ref="E2" location="'入力のしかた（集計シート）'!B5" display="総支給金額" xr:uid="{FF0D9CE7-C131-441A-BB43-2CF6C2B3F44E}"/>
    <hyperlink ref="F2" location="'入力のしかた（集計シート）'!B7" display="社会保険料等の控除額" xr:uid="{BDDD0B9D-1163-40FA-9C2D-BC13706745F4}"/>
    <hyperlink ref="H2" location="'入力のしかた（集計シート）'!B9" display="扶養親族等の数" xr:uid="{2F15AA77-6701-485D-917A-C612283F8230}"/>
    <hyperlink ref="I2" location="'入力のしかた（集計シート）'!B11" display="算出税額" xr:uid="{51954B5D-4500-45DC-8269-3C8B8886819F}"/>
    <hyperlink ref="J2" location="'入力のしかた（集計シート）'!B13" display="年末調整による過不足税額" xr:uid="{FE8EE93B-D50F-462C-B47E-9F84446E6A2E}"/>
  </hyperlinks>
  <pageMargins left="0.7" right="0.7" top="0.75" bottom="0.75" header="0.3" footer="0.3"/>
  <pageSetup paperSize="9" scale="110" orientation="landscape" r:id="rId1"/>
  <ignoredErrors>
    <ignoredError sqref="G16:G20 F20 J20" unlockedFormula="1"/>
    <ignoredError sqref="G15"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9" tint="0.59999389629810485"/>
  </sheetPr>
  <dimension ref="B1:G51"/>
  <sheetViews>
    <sheetView showGridLines="0" zoomScaleNormal="100" workbookViewId="0">
      <pane xSplit="1" ySplit="2" topLeftCell="B3" activePane="bottomRight" state="frozen"/>
      <selection pane="topRight" activeCell="B1" sqref="B1"/>
      <selection pane="bottomLeft" activeCell="A3" sqref="A3"/>
      <selection pane="bottomRight" activeCell="B2" sqref="B2"/>
    </sheetView>
  </sheetViews>
  <sheetFormatPr defaultColWidth="8.77734375" defaultRowHeight="12"/>
  <cols>
    <col min="1" max="1" width="0.6640625" style="28" customWidth="1"/>
    <col min="2" max="2" width="16.109375" style="30" customWidth="1"/>
    <col min="3" max="3" width="28.44140625" style="29" customWidth="1"/>
    <col min="4" max="4" width="56.77734375" style="29" customWidth="1"/>
    <col min="5" max="5" width="29.33203125" style="29" customWidth="1"/>
    <col min="6" max="6" width="19.44140625" style="29" customWidth="1"/>
    <col min="7" max="16384" width="8.77734375" style="28"/>
  </cols>
  <sheetData>
    <row r="1" spans="2:7" ht="13.5" customHeight="1">
      <c r="E1" s="337" t="s">
        <v>217</v>
      </c>
      <c r="F1" s="337"/>
    </row>
    <row r="2" spans="2:7" ht="29.55" customHeight="1">
      <c r="B2" s="66" t="s">
        <v>120</v>
      </c>
      <c r="C2" s="355" t="s">
        <v>76</v>
      </c>
      <c r="D2" s="356"/>
      <c r="E2" s="357" t="s">
        <v>77</v>
      </c>
      <c r="F2" s="358"/>
      <c r="G2" s="27"/>
    </row>
    <row r="3" spans="2:7" ht="98.1" customHeight="1">
      <c r="B3" s="359" t="s">
        <v>161</v>
      </c>
      <c r="C3" s="340" t="s">
        <v>273</v>
      </c>
      <c r="D3" s="341"/>
      <c r="E3" s="361" t="s">
        <v>169</v>
      </c>
      <c r="F3" s="362"/>
    </row>
    <row r="4" spans="2:7" ht="19.5" customHeight="1">
      <c r="B4" s="360"/>
      <c r="C4" s="67" t="s">
        <v>250</v>
      </c>
      <c r="D4" s="51"/>
      <c r="E4" s="33" t="s">
        <v>261</v>
      </c>
      <c r="F4" s="32"/>
    </row>
    <row r="5" spans="2:7" ht="72" customHeight="1">
      <c r="B5" s="338" t="s">
        <v>78</v>
      </c>
      <c r="C5" s="340" t="s">
        <v>274</v>
      </c>
      <c r="D5" s="341"/>
      <c r="E5" s="342" t="s">
        <v>170</v>
      </c>
      <c r="F5" s="343"/>
    </row>
    <row r="6" spans="2:7" ht="19.5" customHeight="1">
      <c r="B6" s="352"/>
      <c r="C6" s="35" t="s">
        <v>251</v>
      </c>
      <c r="D6" s="69"/>
      <c r="E6" s="353"/>
      <c r="F6" s="354"/>
    </row>
    <row r="7" spans="2:7" ht="19.5" customHeight="1">
      <c r="B7" s="339"/>
      <c r="C7" s="35" t="s">
        <v>252</v>
      </c>
      <c r="D7" s="69"/>
      <c r="E7" s="344"/>
      <c r="F7" s="345"/>
    </row>
    <row r="8" spans="2:7" ht="116.55" customHeight="1">
      <c r="B8" s="363" t="s">
        <v>162</v>
      </c>
      <c r="C8" s="340" t="s">
        <v>275</v>
      </c>
      <c r="D8" s="364"/>
      <c r="E8" s="361" t="s">
        <v>148</v>
      </c>
      <c r="F8" s="362"/>
    </row>
    <row r="9" spans="2:7" ht="18.600000000000001" customHeight="1">
      <c r="B9" s="363"/>
      <c r="C9" s="67" t="s">
        <v>253</v>
      </c>
      <c r="D9" s="63"/>
      <c r="E9" s="33" t="s">
        <v>140</v>
      </c>
      <c r="F9" s="65"/>
    </row>
    <row r="10" spans="2:7" ht="113.1" customHeight="1">
      <c r="B10" s="363" t="s">
        <v>171</v>
      </c>
      <c r="C10" s="340" t="s">
        <v>197</v>
      </c>
      <c r="D10" s="341"/>
      <c r="E10" s="361" t="s">
        <v>149</v>
      </c>
      <c r="F10" s="362"/>
    </row>
    <row r="11" spans="2:7" ht="18" customHeight="1">
      <c r="B11" s="363"/>
      <c r="C11" s="67" t="s">
        <v>254</v>
      </c>
      <c r="D11" s="63"/>
      <c r="E11" s="33" t="s">
        <v>140</v>
      </c>
      <c r="F11" s="65"/>
    </row>
    <row r="12" spans="2:7" ht="48" customHeight="1">
      <c r="B12" s="363" t="s">
        <v>79</v>
      </c>
      <c r="C12" s="340" t="s">
        <v>276</v>
      </c>
      <c r="D12" s="341"/>
      <c r="E12" s="342" t="s">
        <v>170</v>
      </c>
      <c r="F12" s="343"/>
    </row>
    <row r="13" spans="2:7" ht="20.100000000000001" customHeight="1">
      <c r="B13" s="363"/>
      <c r="C13" s="67" t="s">
        <v>253</v>
      </c>
      <c r="D13" s="63"/>
      <c r="E13" s="344"/>
      <c r="F13" s="345"/>
    </row>
    <row r="14" spans="2:7" ht="123.6" customHeight="1">
      <c r="B14" s="338" t="s">
        <v>172</v>
      </c>
      <c r="C14" s="340" t="s">
        <v>196</v>
      </c>
      <c r="D14" s="341"/>
      <c r="E14" s="361" t="s">
        <v>150</v>
      </c>
      <c r="F14" s="362"/>
    </row>
    <row r="15" spans="2:7" ht="20.100000000000001" customHeight="1">
      <c r="B15" s="339"/>
      <c r="C15" s="67" t="s">
        <v>254</v>
      </c>
      <c r="D15" s="63"/>
      <c r="E15" s="33" t="s">
        <v>140</v>
      </c>
      <c r="F15" s="65"/>
    </row>
    <row r="16" spans="2:7" ht="44.1" customHeight="1">
      <c r="B16" s="338" t="s">
        <v>163</v>
      </c>
      <c r="C16" s="340" t="s">
        <v>279</v>
      </c>
      <c r="D16" s="341"/>
      <c r="E16" s="361" t="s">
        <v>129</v>
      </c>
      <c r="F16" s="362"/>
    </row>
    <row r="17" spans="2:6" ht="21" customHeight="1">
      <c r="B17" s="339"/>
      <c r="C17" s="365"/>
      <c r="D17" s="366"/>
      <c r="E17" s="33" t="s">
        <v>261</v>
      </c>
      <c r="F17" s="64"/>
    </row>
    <row r="18" spans="2:6" ht="54.6" customHeight="1">
      <c r="B18" s="338" t="s">
        <v>164</v>
      </c>
      <c r="C18" s="365"/>
      <c r="D18" s="366"/>
      <c r="E18" s="361" t="s">
        <v>130</v>
      </c>
      <c r="F18" s="362"/>
    </row>
    <row r="19" spans="2:6" ht="17.100000000000001" customHeight="1">
      <c r="B19" s="352"/>
      <c r="C19" s="365"/>
      <c r="D19" s="366"/>
      <c r="E19" s="34" t="s">
        <v>261</v>
      </c>
      <c r="F19" s="64"/>
    </row>
    <row r="20" spans="2:6" ht="93" customHeight="1">
      <c r="B20" s="352"/>
      <c r="C20" s="365"/>
      <c r="D20" s="366"/>
      <c r="E20" s="34"/>
      <c r="F20" s="64"/>
    </row>
    <row r="21" spans="2:6" ht="13.2">
      <c r="B21" s="352"/>
      <c r="C21" s="35" t="s">
        <v>255</v>
      </c>
      <c r="E21" s="52"/>
      <c r="F21" s="64"/>
    </row>
    <row r="22" spans="2:6" ht="13.2">
      <c r="B22" s="352"/>
      <c r="C22" s="35" t="s">
        <v>250</v>
      </c>
      <c r="E22" s="367"/>
      <c r="F22" s="368"/>
    </row>
    <row r="23" spans="2:6" ht="20.100000000000001" customHeight="1">
      <c r="B23" s="339"/>
      <c r="C23" s="67" t="s">
        <v>256</v>
      </c>
      <c r="D23" s="63"/>
      <c r="E23" s="369"/>
      <c r="F23" s="370"/>
    </row>
    <row r="24" spans="2:6" ht="46.5" customHeight="1">
      <c r="B24" s="338" t="s">
        <v>165</v>
      </c>
      <c r="C24" s="340" t="s">
        <v>133</v>
      </c>
      <c r="D24" s="341"/>
      <c r="E24" s="361" t="s">
        <v>131</v>
      </c>
      <c r="F24" s="362"/>
    </row>
    <row r="25" spans="2:6" ht="17.55" customHeight="1">
      <c r="B25" s="352"/>
      <c r="C25" s="35" t="s">
        <v>255</v>
      </c>
      <c r="E25" s="34" t="s">
        <v>261</v>
      </c>
      <c r="F25" s="64"/>
    </row>
    <row r="26" spans="2:6" ht="17.100000000000001" customHeight="1">
      <c r="B26" s="352"/>
      <c r="C26" s="35" t="s">
        <v>250</v>
      </c>
      <c r="E26" s="367"/>
      <c r="F26" s="368"/>
    </row>
    <row r="27" spans="2:6" ht="16.05" customHeight="1">
      <c r="B27" s="352"/>
      <c r="C27" s="35" t="s">
        <v>257</v>
      </c>
      <c r="E27" s="367"/>
      <c r="F27" s="368"/>
    </row>
    <row r="28" spans="2:6" ht="19.5" customHeight="1">
      <c r="B28" s="339"/>
      <c r="C28" s="67" t="s">
        <v>251</v>
      </c>
      <c r="D28" s="70"/>
      <c r="E28" s="73"/>
      <c r="F28" s="65"/>
    </row>
    <row r="29" spans="2:6" ht="37.049999999999997" customHeight="1">
      <c r="B29" s="338" t="s">
        <v>81</v>
      </c>
      <c r="C29" s="340" t="s">
        <v>272</v>
      </c>
      <c r="D29" s="341"/>
      <c r="E29" s="342" t="s">
        <v>170</v>
      </c>
      <c r="F29" s="343"/>
    </row>
    <row r="30" spans="2:6" ht="19.5" customHeight="1">
      <c r="B30" s="352"/>
      <c r="C30" s="35" t="s">
        <v>251</v>
      </c>
      <c r="D30" s="69"/>
      <c r="E30" s="353"/>
      <c r="F30" s="354"/>
    </row>
    <row r="31" spans="2:6" ht="19.5" customHeight="1">
      <c r="B31" s="339"/>
      <c r="C31" s="67" t="s">
        <v>252</v>
      </c>
      <c r="D31" s="70"/>
      <c r="E31" s="344"/>
      <c r="F31" s="345"/>
    </row>
    <row r="32" spans="2:6" ht="88.05" customHeight="1">
      <c r="B32" s="338" t="s">
        <v>166</v>
      </c>
      <c r="C32" s="340" t="s">
        <v>239</v>
      </c>
      <c r="D32" s="341"/>
      <c r="E32" s="361" t="s">
        <v>151</v>
      </c>
      <c r="F32" s="362"/>
    </row>
    <row r="33" spans="2:6" ht="20.100000000000001" customHeight="1">
      <c r="B33" s="352"/>
      <c r="C33" s="365"/>
      <c r="D33" s="366"/>
      <c r="E33" s="34" t="s">
        <v>261</v>
      </c>
      <c r="F33" s="64"/>
    </row>
    <row r="34" spans="2:6" ht="40.5" customHeight="1">
      <c r="B34" s="352"/>
      <c r="C34" s="365"/>
      <c r="D34" s="366"/>
      <c r="E34" s="52"/>
      <c r="F34" s="64"/>
    </row>
    <row r="35" spans="2:6" ht="16.5" customHeight="1">
      <c r="B35" s="352"/>
      <c r="C35" s="35" t="s">
        <v>258</v>
      </c>
      <c r="E35" s="52"/>
      <c r="F35" s="64"/>
    </row>
    <row r="36" spans="2:6" ht="16.5" customHeight="1">
      <c r="B36" s="352"/>
      <c r="C36" s="35" t="s">
        <v>250</v>
      </c>
      <c r="E36" s="52"/>
      <c r="F36" s="64"/>
    </row>
    <row r="37" spans="2:6" ht="19.5" customHeight="1">
      <c r="B37" s="339"/>
      <c r="C37" s="67" t="s">
        <v>252</v>
      </c>
      <c r="D37" s="70"/>
      <c r="E37" s="60"/>
      <c r="F37" s="65"/>
    </row>
    <row r="38" spans="2:6" ht="92.1" customHeight="1">
      <c r="B38" s="338" t="s">
        <v>167</v>
      </c>
      <c r="C38" s="340" t="s">
        <v>277</v>
      </c>
      <c r="D38" s="341"/>
      <c r="E38" s="361" t="s">
        <v>152</v>
      </c>
      <c r="F38" s="362"/>
    </row>
    <row r="39" spans="2:6" ht="20.100000000000001" customHeight="1">
      <c r="B39" s="352"/>
      <c r="C39" s="365"/>
      <c r="D39" s="366"/>
      <c r="E39" s="34" t="s">
        <v>261</v>
      </c>
      <c r="F39" s="81"/>
    </row>
    <row r="40" spans="2:6" ht="19.5" customHeight="1">
      <c r="B40" s="352"/>
      <c r="C40" s="36" t="s">
        <v>251</v>
      </c>
      <c r="D40" s="69"/>
      <c r="E40" s="80"/>
      <c r="F40" s="81"/>
    </row>
    <row r="41" spans="2:6" ht="17.55" customHeight="1">
      <c r="B41" s="352"/>
      <c r="C41" s="36" t="s">
        <v>255</v>
      </c>
      <c r="E41" s="80"/>
      <c r="F41" s="81"/>
    </row>
    <row r="42" spans="2:6" ht="19.5" customHeight="1">
      <c r="B42" s="352"/>
      <c r="C42" s="79" t="s">
        <v>250</v>
      </c>
      <c r="E42" s="80"/>
      <c r="F42" s="81"/>
    </row>
    <row r="43" spans="2:6" ht="19.5" customHeight="1">
      <c r="B43" s="339"/>
      <c r="C43" s="67" t="s">
        <v>252</v>
      </c>
      <c r="D43" s="70"/>
      <c r="E43" s="82"/>
      <c r="F43" s="32"/>
    </row>
    <row r="44" spans="2:6" ht="53.55" customHeight="1">
      <c r="B44" s="338" t="s">
        <v>168</v>
      </c>
      <c r="C44" s="340" t="s">
        <v>278</v>
      </c>
      <c r="D44" s="341"/>
      <c r="E44" s="371" t="s">
        <v>132</v>
      </c>
      <c r="F44" s="372"/>
    </row>
    <row r="45" spans="2:6" ht="19.05" customHeight="1">
      <c r="B45" s="352"/>
      <c r="C45" s="365"/>
      <c r="D45" s="366"/>
      <c r="E45" s="34" t="s">
        <v>261</v>
      </c>
      <c r="F45" s="64"/>
    </row>
    <row r="46" spans="2:6" ht="100.5" customHeight="1">
      <c r="B46" s="352"/>
      <c r="C46" s="365"/>
      <c r="D46" s="366"/>
      <c r="E46" s="34"/>
      <c r="F46" s="64"/>
    </row>
    <row r="47" spans="2:6" ht="19.5" customHeight="1">
      <c r="B47" s="339"/>
      <c r="C47" s="67" t="s">
        <v>252</v>
      </c>
      <c r="D47" s="70"/>
      <c r="E47" s="33"/>
      <c r="F47" s="65"/>
    </row>
    <row r="48" spans="2:6" ht="84" customHeight="1">
      <c r="B48" s="72" t="s">
        <v>177</v>
      </c>
      <c r="C48" s="348" t="s">
        <v>178</v>
      </c>
      <c r="D48" s="349"/>
      <c r="E48" s="350" t="s">
        <v>170</v>
      </c>
      <c r="F48" s="351"/>
    </row>
    <row r="49" spans="2:6" ht="110.55" customHeight="1">
      <c r="B49" s="338" t="s">
        <v>179</v>
      </c>
      <c r="C49" s="340" t="s">
        <v>180</v>
      </c>
      <c r="D49" s="341"/>
      <c r="E49" s="342" t="s">
        <v>170</v>
      </c>
      <c r="F49" s="343"/>
    </row>
    <row r="50" spans="2:6" ht="19.5" customHeight="1">
      <c r="B50" s="339"/>
      <c r="C50" s="346" t="s">
        <v>186</v>
      </c>
      <c r="D50" s="347"/>
      <c r="E50" s="344"/>
      <c r="F50" s="345"/>
    </row>
    <row r="51" spans="2:6" ht="12.6" customHeight="1">
      <c r="C51" s="71"/>
      <c r="D51" s="71"/>
    </row>
  </sheetData>
  <sheetProtection algorithmName="SHA-512" hashValue="29ZoOdVaQrbpsKSGa6RvQCLu9793HIqMl3S/KgqekG7HAHPMGMYKm+IBhwCK60m37OaUheW3SWF5Cu7aGDvi3g==" saltValue="EoEoKZ9jGOUwDP9jPXIBcw==" spinCount="100000" sheet="1" objects="1" scenarios="1"/>
  <mergeCells count="51">
    <mergeCell ref="C44:D46"/>
    <mergeCell ref="E44:F44"/>
    <mergeCell ref="B32:B37"/>
    <mergeCell ref="B44:B47"/>
    <mergeCell ref="C32:D34"/>
    <mergeCell ref="E32:F32"/>
    <mergeCell ref="B38:B43"/>
    <mergeCell ref="C38:D39"/>
    <mergeCell ref="E38:F38"/>
    <mergeCell ref="B29:B31"/>
    <mergeCell ref="C29:D29"/>
    <mergeCell ref="E29:F31"/>
    <mergeCell ref="B16:B17"/>
    <mergeCell ref="C16:D20"/>
    <mergeCell ref="E16:F16"/>
    <mergeCell ref="B18:B23"/>
    <mergeCell ref="E18:F18"/>
    <mergeCell ref="E22:F22"/>
    <mergeCell ref="E23:F23"/>
    <mergeCell ref="C24:D24"/>
    <mergeCell ref="E24:F24"/>
    <mergeCell ref="E26:F26"/>
    <mergeCell ref="E27:F27"/>
    <mergeCell ref="B12:B13"/>
    <mergeCell ref="C12:D12"/>
    <mergeCell ref="E12:F13"/>
    <mergeCell ref="B14:B15"/>
    <mergeCell ref="C14:D14"/>
    <mergeCell ref="E14:F14"/>
    <mergeCell ref="B8:B9"/>
    <mergeCell ref="C8:D8"/>
    <mergeCell ref="E8:F8"/>
    <mergeCell ref="B10:B11"/>
    <mergeCell ref="C10:D10"/>
    <mergeCell ref="E10:F10"/>
    <mergeCell ref="E1:F1"/>
    <mergeCell ref="B49:B50"/>
    <mergeCell ref="C49:D49"/>
    <mergeCell ref="E49:F50"/>
    <mergeCell ref="C50:D50"/>
    <mergeCell ref="C48:D48"/>
    <mergeCell ref="E48:F48"/>
    <mergeCell ref="B5:B7"/>
    <mergeCell ref="E5:F7"/>
    <mergeCell ref="B24:B28"/>
    <mergeCell ref="C5:D5"/>
    <mergeCell ref="C2:D2"/>
    <mergeCell ref="E2:F2"/>
    <mergeCell ref="B3:B4"/>
    <mergeCell ref="C3:D3"/>
    <mergeCell ref="E3:F3"/>
  </mergeCells>
  <phoneticPr fontId="2"/>
  <hyperlinks>
    <hyperlink ref="C4" location="'入力のしかた（計算シート①）'!B5" display="　※「扶養親族」とは。" xr:uid="{00000000-0004-0000-0100-000000000000}"/>
    <hyperlink ref="E9" location="扶養申告書!L17" display="　※ 申告書の該当箇所を見る。" xr:uid="{00000000-0004-0000-0100-000001000000}"/>
    <hyperlink ref="E4" location="扶養申告書!D16" display="　※ 申告書の該当箇所を見る。" xr:uid="{00000000-0004-0000-0100-000002000000}"/>
    <hyperlink ref="E11" location="扶養申告書!L17" display="　※ 申告書の該当箇所を見る。" xr:uid="{00000000-0004-0000-0100-000003000000}"/>
    <hyperlink ref="E15" location="扶養申告書!L17" display="　※ 申告書の該当箇所を見る。" xr:uid="{00000000-0004-0000-0100-000004000000}"/>
    <hyperlink ref="E17" location="扶養申告書!E27" display="　※ 申告書の該当箇所を見る。" xr:uid="{00000000-0004-0000-0100-000005000000}"/>
    <hyperlink ref="E19" location="扶養申告書!E27" display="　※ 申告書の該当箇所を見る。" xr:uid="{00000000-0004-0000-0100-000006000000}"/>
    <hyperlink ref="E25" location="扶養申告書!E27" display="　※ 申告書の該当箇所を見る。" xr:uid="{00000000-0004-0000-0100-000007000000}"/>
    <hyperlink ref="E33" location="扶養申告書!M27" display="　※ 申告書の該当箇所を見る。" xr:uid="{00000000-0004-0000-0100-000008000000}"/>
    <hyperlink ref="C9" location="'入力のしかた（計算シート①）'!B3" display="　※「控除対象扶養親族」とは。" xr:uid="{00000000-0004-0000-0100-000009000000}"/>
    <hyperlink ref="C13" location="'入力のしかた（計算シート①）'!B3" display="　※「控除対象扶養親族」とは。" xr:uid="{00000000-0004-0000-0100-00000A000000}"/>
    <hyperlink ref="C22" location="'入力のしかた（計算シート①）'!B5" display="　※「扶養親族」とは。" xr:uid="{00000000-0004-0000-0100-00000B000000}"/>
    <hyperlink ref="C26" location="'入力のしかた（計算シート①）'!B5" display="　※「扶養親族」とは。" xr:uid="{00000000-0004-0000-0100-00000C000000}"/>
    <hyperlink ref="C36" location="'入力のしかた（計算シート①）'!B5" display="　※「扶養親族」とは。" xr:uid="{00000000-0004-0000-0100-00000D000000}"/>
    <hyperlink ref="C42" location="'入力のしかた（計算シート①）'!B5" display="　※「扶養親族」とは。" xr:uid="{00000000-0004-0000-0100-00000E000000}"/>
    <hyperlink ref="C11" location="'入力のしかた（計算シート①）'!B12" display="　※「老人扶養親族」とは。" xr:uid="{00000000-0004-0000-0100-00000F000000}"/>
    <hyperlink ref="C15" location="'入力のしかた（計算シート①）'!B12" display="　※「老人扶養親族」とは。" xr:uid="{00000000-0004-0000-0100-000010000000}"/>
    <hyperlink ref="C21" location="'入力のしかた（計算シート①）'!B29" display="　※「同一生計配偶者」とは。" xr:uid="{00000000-0004-0000-0100-000011000000}"/>
    <hyperlink ref="C25" location="'入力のしかた（計算シート①）'!B29" display="　※「同一生計配偶者」とは。" xr:uid="{00000000-0004-0000-0100-000012000000}"/>
    <hyperlink ref="C41" location="'入力のしかた（計算シート①）'!B29" display="　※「同一生計配偶者」とは。" xr:uid="{00000000-0004-0000-0100-000013000000}"/>
    <hyperlink ref="C23" location="'入力のしかた（計算シート①）'!B24" display="　※「同居特別障害者」とは。" xr:uid="{00000000-0004-0000-0100-000014000000}"/>
    <hyperlink ref="C27" location="'入力のしかた（計算シート①）'!B18" display="　※「特別障害者」とは。" xr:uid="{00000000-0004-0000-0100-000015000000}"/>
    <hyperlink ref="C35" location="'入力のしかた（計算シート①）'!B38" display="　※「ひとり親」とは。" xr:uid="{00000000-0004-0000-0100-000016000000}"/>
    <hyperlink ref="C6" location="'入力のしかた（計算シート①）'!B48" display="  ※「生計を一にする」とは。" xr:uid="{00000000-0004-0000-0100-000017000000}"/>
    <hyperlink ref="C31" location="'入力のしかた（計算シート①）'!B49" display="  ※「合計所得金額」とは。" xr:uid="{00000000-0004-0000-0100-000018000000}"/>
    <hyperlink ref="C37" location="'入力のしかた（計算シート①）'!B49" display="  ※「合計所得金額」とは。" xr:uid="{00000000-0004-0000-0100-000019000000}"/>
    <hyperlink ref="C43" location="'入力のしかた（計算シート①）'!B49" display="  ※「合計所得金額」とは。" xr:uid="{00000000-0004-0000-0100-00001A000000}"/>
    <hyperlink ref="E45" location="扶養申告書!M27" display="　※ 申告書の該当箇所を見る。" xr:uid="{00000000-0004-0000-0100-00001B000000}"/>
    <hyperlink ref="C47" location="'入力のしかた（計算シート①）'!B49" display="  ※「合計所得金額」とは。" xr:uid="{00000000-0004-0000-0100-00001C000000}"/>
    <hyperlink ref="C7" location="'入力のしかた（計算シート①）'!B49" display="  ※「合計所得金額」とは。" xr:uid="{00000000-0004-0000-0100-00001D000000}"/>
    <hyperlink ref="C28" location="'入力のしかた（計算シート①）'!B48" display="  ※「生計を一にする」とは。" xr:uid="{00000000-0004-0000-0100-00001E000000}"/>
    <hyperlink ref="C30" location="'入力のしかた（計算シート①）'!B48" display="  ※「生計を一にする」とは。" xr:uid="{00000000-0004-0000-0100-00001F000000}"/>
    <hyperlink ref="C40" location="'入力のしかた（計算シート①）'!B48" display="  ※「生計を一にする」とは。" xr:uid="{00000000-0004-0000-0100-000020000000}"/>
    <hyperlink ref="C50" r:id="rId1" display="  ※「合計所得金額」を構成する各所得の計算方法について。" xr:uid="{00000000-0004-0000-0100-000021000000}"/>
    <hyperlink ref="E39" location="扶養申告書!M27" display="　※ 申告書の該当箇所を見る。" xr:uid="{00000000-0004-0000-0100-000022000000}"/>
  </hyperlinks>
  <pageMargins left="0.51181102362204722" right="0.11811023622047245" top="0.74803149606299213" bottom="0.74803149606299213" header="0.31496062992125984" footer="0.31496062992125984"/>
  <pageSetup paperSize="9" scale="83" orientation="landscape" r:id="rId2"/>
  <rowBreaks count="3" manualBreakCount="3">
    <brk id="13" max="5" man="1"/>
    <brk id="23" max="5" man="1"/>
    <brk id="43" max="5" man="1"/>
  </row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9" tint="0.59999389629810485"/>
  </sheetPr>
  <dimension ref="B1:F42"/>
  <sheetViews>
    <sheetView showGridLines="0" zoomScaleNormal="100" workbookViewId="0">
      <pane xSplit="1" ySplit="2" topLeftCell="B3" activePane="bottomRight" state="frozen"/>
      <selection activeCell="C3" sqref="C3:D3"/>
      <selection pane="topRight" activeCell="C3" sqref="C3:D3"/>
      <selection pane="bottomLeft" activeCell="C3" sqref="C3:D3"/>
      <selection pane="bottomRight" activeCell="B2" sqref="B2"/>
    </sheetView>
  </sheetViews>
  <sheetFormatPr defaultColWidth="8.77734375" defaultRowHeight="12"/>
  <cols>
    <col min="1" max="1" width="1" style="28" customWidth="1"/>
    <col min="2" max="2" width="36.77734375" style="30" customWidth="1"/>
    <col min="3" max="3" width="32.88671875" style="29" customWidth="1"/>
    <col min="4" max="4" width="57" style="29" customWidth="1"/>
    <col min="5" max="16384" width="8.77734375" style="28"/>
  </cols>
  <sheetData>
    <row r="1" spans="2:5">
      <c r="D1" s="53" t="s">
        <v>218</v>
      </c>
    </row>
    <row r="2" spans="2:5" ht="29.55" customHeight="1">
      <c r="B2" s="66" t="s">
        <v>115</v>
      </c>
      <c r="C2" s="355" t="s">
        <v>77</v>
      </c>
      <c r="D2" s="358"/>
      <c r="E2" s="27"/>
    </row>
    <row r="3" spans="2:5" ht="49.5" customHeight="1">
      <c r="B3" s="338" t="s">
        <v>159</v>
      </c>
      <c r="C3" s="340" t="s">
        <v>281</v>
      </c>
      <c r="D3" s="362"/>
    </row>
    <row r="4" spans="2:5" ht="20.55" customHeight="1">
      <c r="B4" s="339"/>
      <c r="C4" s="67" t="s">
        <v>268</v>
      </c>
      <c r="D4" s="65"/>
    </row>
    <row r="5" spans="2:5" ht="49.5" customHeight="1">
      <c r="B5" s="338" t="s">
        <v>160</v>
      </c>
      <c r="C5" s="340" t="s">
        <v>280</v>
      </c>
      <c r="D5" s="362"/>
    </row>
    <row r="6" spans="2:5" ht="20.55" customHeight="1">
      <c r="B6" s="339"/>
      <c r="C6" s="67" t="s">
        <v>183</v>
      </c>
      <c r="D6" s="65"/>
    </row>
    <row r="7" spans="2:5" ht="40.049999999999997" customHeight="1">
      <c r="B7" s="373" t="s">
        <v>110</v>
      </c>
      <c r="C7" s="376" t="s">
        <v>185</v>
      </c>
      <c r="D7" s="377"/>
    </row>
    <row r="8" spans="2:5" ht="20.55" customHeight="1">
      <c r="B8" s="375"/>
      <c r="C8" s="67" t="s">
        <v>140</v>
      </c>
      <c r="D8" s="65"/>
    </row>
    <row r="9" spans="2:5" ht="137.55000000000001" customHeight="1">
      <c r="B9" s="373" t="s">
        <v>111</v>
      </c>
      <c r="C9" s="340" t="s">
        <v>226</v>
      </c>
      <c r="D9" s="362"/>
    </row>
    <row r="10" spans="2:5" ht="14.1" customHeight="1">
      <c r="B10" s="378"/>
      <c r="C10" s="35" t="s">
        <v>140</v>
      </c>
      <c r="D10" s="64"/>
    </row>
    <row r="11" spans="2:5" ht="19.5" customHeight="1">
      <c r="B11" s="375"/>
      <c r="C11" s="61" t="s">
        <v>184</v>
      </c>
      <c r="D11" s="65"/>
    </row>
    <row r="12" spans="2:5" ht="37.5" customHeight="1">
      <c r="B12" s="373" t="s">
        <v>112</v>
      </c>
      <c r="C12" s="340" t="s">
        <v>126</v>
      </c>
      <c r="D12" s="362"/>
    </row>
    <row r="13" spans="2:5" ht="22.5" customHeight="1">
      <c r="B13" s="374"/>
      <c r="C13" s="67" t="s">
        <v>140</v>
      </c>
      <c r="D13" s="65"/>
    </row>
    <row r="14" spans="2:5" ht="34.049999999999997" customHeight="1">
      <c r="B14" s="373" t="s">
        <v>113</v>
      </c>
      <c r="C14" s="340" t="s">
        <v>125</v>
      </c>
      <c r="D14" s="362"/>
    </row>
    <row r="15" spans="2:5" ht="13.5" customHeight="1">
      <c r="B15" s="374"/>
      <c r="C15" s="67"/>
      <c r="D15" s="65"/>
    </row>
    <row r="16" spans="2:5" ht="34.049999999999997" customHeight="1">
      <c r="B16" s="373" t="s">
        <v>114</v>
      </c>
      <c r="C16" s="340" t="s">
        <v>124</v>
      </c>
      <c r="D16" s="362"/>
    </row>
    <row r="17" spans="2:4" ht="23.1" customHeight="1">
      <c r="B17" s="374"/>
      <c r="C17" s="67" t="s">
        <v>261</v>
      </c>
      <c r="D17" s="65"/>
    </row>
    <row r="18" spans="2:4" ht="34.049999999999997" customHeight="1">
      <c r="B18" s="373" t="s">
        <v>158</v>
      </c>
      <c r="C18" s="340" t="s">
        <v>134</v>
      </c>
      <c r="D18" s="362"/>
    </row>
    <row r="19" spans="2:4" ht="17.55" customHeight="1">
      <c r="B19" s="375"/>
      <c r="C19" s="67" t="s">
        <v>268</v>
      </c>
      <c r="D19" s="65"/>
    </row>
    <row r="20" spans="2:4" ht="34.049999999999997" customHeight="1">
      <c r="B20" s="373" t="s">
        <v>157</v>
      </c>
      <c r="C20" s="340" t="s">
        <v>135</v>
      </c>
      <c r="D20" s="362"/>
    </row>
    <row r="21" spans="2:4" ht="17.55" customHeight="1">
      <c r="B21" s="375"/>
      <c r="C21" s="67" t="s">
        <v>261</v>
      </c>
      <c r="D21" s="65"/>
    </row>
    <row r="22" spans="2:4" ht="44.1" customHeight="1">
      <c r="B22" s="373" t="s">
        <v>156</v>
      </c>
      <c r="C22" s="340" t="s">
        <v>136</v>
      </c>
      <c r="D22" s="362"/>
    </row>
    <row r="23" spans="2:4" ht="17.55" customHeight="1">
      <c r="B23" s="375"/>
      <c r="C23" s="67" t="s">
        <v>140</v>
      </c>
      <c r="D23" s="65"/>
    </row>
    <row r="24" spans="2:4" ht="30" customHeight="1">
      <c r="B24" s="373" t="s">
        <v>155</v>
      </c>
      <c r="C24" s="340" t="s">
        <v>137</v>
      </c>
      <c r="D24" s="362"/>
    </row>
    <row r="25" spans="2:4" ht="17.55" customHeight="1">
      <c r="B25" s="375"/>
      <c r="C25" s="67" t="s">
        <v>140</v>
      </c>
      <c r="D25" s="65"/>
    </row>
    <row r="26" spans="2:4" ht="33" customHeight="1">
      <c r="B26" s="373" t="s">
        <v>154</v>
      </c>
      <c r="C26" s="340" t="s">
        <v>138</v>
      </c>
      <c r="D26" s="362"/>
    </row>
    <row r="27" spans="2:4" ht="17.55" customHeight="1">
      <c r="B27" s="375"/>
      <c r="C27" s="67" t="s">
        <v>261</v>
      </c>
      <c r="D27" s="65"/>
    </row>
    <row r="28" spans="2:4" ht="148.05000000000001" customHeight="1">
      <c r="B28" s="373" t="s">
        <v>153</v>
      </c>
      <c r="C28" s="340" t="s">
        <v>187</v>
      </c>
      <c r="D28" s="362"/>
    </row>
    <row r="29" spans="2:4" ht="15.6" customHeight="1">
      <c r="B29" s="378"/>
      <c r="C29" s="35" t="s">
        <v>261</v>
      </c>
      <c r="D29" s="64"/>
    </row>
    <row r="30" spans="2:4" ht="20.55" customHeight="1">
      <c r="B30" s="375"/>
      <c r="C30" s="61" t="s">
        <v>184</v>
      </c>
      <c r="D30" s="65"/>
    </row>
    <row r="31" spans="2:4" ht="34.049999999999997" customHeight="1">
      <c r="B31" s="379" t="s">
        <v>262</v>
      </c>
      <c r="C31" s="381" t="s">
        <v>271</v>
      </c>
      <c r="D31" s="382"/>
    </row>
    <row r="32" spans="2:4" ht="17.55" customHeight="1">
      <c r="B32" s="380"/>
      <c r="C32" s="67" t="s">
        <v>261</v>
      </c>
      <c r="D32" s="65"/>
    </row>
    <row r="33" spans="2:6" ht="34.049999999999997" customHeight="1">
      <c r="B33" s="373" t="s">
        <v>263</v>
      </c>
      <c r="C33" s="340" t="s">
        <v>175</v>
      </c>
      <c r="D33" s="362"/>
    </row>
    <row r="34" spans="2:6" ht="17.55" customHeight="1">
      <c r="B34" s="375"/>
      <c r="C34" s="67" t="s">
        <v>261</v>
      </c>
      <c r="D34" s="65"/>
    </row>
    <row r="35" spans="2:6" ht="69.599999999999994" customHeight="1">
      <c r="B35" s="373" t="s">
        <v>264</v>
      </c>
      <c r="C35" s="340" t="s">
        <v>227</v>
      </c>
      <c r="D35" s="362"/>
      <c r="F35" s="89"/>
    </row>
    <row r="36" spans="2:6" ht="17.55" customHeight="1">
      <c r="B36" s="375"/>
      <c r="C36" s="67" t="s">
        <v>261</v>
      </c>
      <c r="D36" s="65"/>
    </row>
    <row r="37" spans="2:6" ht="95.55" customHeight="1">
      <c r="B37" s="68" t="s">
        <v>265</v>
      </c>
      <c r="C37" s="340" t="s">
        <v>181</v>
      </c>
      <c r="D37" s="362"/>
    </row>
    <row r="38" spans="2:6" ht="64.05" customHeight="1">
      <c r="B38" s="68" t="s">
        <v>266</v>
      </c>
      <c r="C38" s="340" t="s">
        <v>182</v>
      </c>
      <c r="D38" s="362"/>
    </row>
    <row r="39" spans="2:6" ht="61.05" customHeight="1">
      <c r="B39" s="68" t="s">
        <v>267</v>
      </c>
      <c r="C39" s="340" t="s">
        <v>173</v>
      </c>
      <c r="D39" s="362"/>
    </row>
    <row r="40" spans="2:6" ht="61.05" customHeight="1">
      <c r="B40" s="76" t="s">
        <v>269</v>
      </c>
      <c r="C40" s="348" t="s">
        <v>174</v>
      </c>
      <c r="D40" s="383"/>
    </row>
    <row r="41" spans="2:6" ht="244.8" customHeight="1">
      <c r="B41" s="384" t="s">
        <v>176</v>
      </c>
      <c r="C41" s="372" t="s">
        <v>189</v>
      </c>
      <c r="D41" s="372"/>
    </row>
    <row r="42" spans="2:6" ht="21" customHeight="1">
      <c r="B42" s="384"/>
      <c r="C42" s="385" t="s">
        <v>259</v>
      </c>
      <c r="D42" s="386"/>
    </row>
  </sheetData>
  <sheetProtection algorithmName="SHA-512" hashValue="FljH13ZKXchzGFsOhqiCxIFFNRekDdDKeDjYWQe0blBROKFZxPYUMkrln7n9I8TAcjLRtXaKFd8SPqyedqgERA==" saltValue="FUsZ4snDLG1tRiB634v67Q==" spinCount="100000" sheet="1" objects="1" scenarios="1"/>
  <mergeCells count="40">
    <mergeCell ref="C39:D39"/>
    <mergeCell ref="C40:D40"/>
    <mergeCell ref="B41:B42"/>
    <mergeCell ref="C41:D41"/>
    <mergeCell ref="C42:D42"/>
    <mergeCell ref="B18:B19"/>
    <mergeCell ref="C18:D18"/>
    <mergeCell ref="B20:B21"/>
    <mergeCell ref="C20:D20"/>
    <mergeCell ref="B22:B23"/>
    <mergeCell ref="C22:D22"/>
    <mergeCell ref="C37:D37"/>
    <mergeCell ref="C38:D38"/>
    <mergeCell ref="B24:B25"/>
    <mergeCell ref="C24:D24"/>
    <mergeCell ref="B26:B27"/>
    <mergeCell ref="C26:D26"/>
    <mergeCell ref="B28:B30"/>
    <mergeCell ref="C28:D28"/>
    <mergeCell ref="B33:B34"/>
    <mergeCell ref="C33:D33"/>
    <mergeCell ref="B35:B36"/>
    <mergeCell ref="C35:D35"/>
    <mergeCell ref="B31:B32"/>
    <mergeCell ref="C31:D31"/>
    <mergeCell ref="B16:B17"/>
    <mergeCell ref="C16:D16"/>
    <mergeCell ref="C2:D2"/>
    <mergeCell ref="C3:D3"/>
    <mergeCell ref="C5:D5"/>
    <mergeCell ref="B7:B8"/>
    <mergeCell ref="C7:D7"/>
    <mergeCell ref="B9:B11"/>
    <mergeCell ref="C9:D9"/>
    <mergeCell ref="B3:B4"/>
    <mergeCell ref="B5:B6"/>
    <mergeCell ref="B12:B13"/>
    <mergeCell ref="C12:D12"/>
    <mergeCell ref="B14:B15"/>
    <mergeCell ref="C14:D14"/>
  </mergeCells>
  <phoneticPr fontId="2"/>
  <hyperlinks>
    <hyperlink ref="C8" location="所得金額調整申告書!H40" display="　※ 申告書の該当箇所を見る。" xr:uid="{00000000-0004-0000-0200-000000000000}"/>
    <hyperlink ref="C13" location="保険申告書!J16" display="　※ 申告書の該当箇所を見る。" xr:uid="{00000000-0004-0000-0200-000001000000}"/>
    <hyperlink ref="C17" location="保険申告書!N28" display="　※ 申告書の該当箇所を見る。" xr:uid="{00000000-0004-0000-0200-000002000000}"/>
    <hyperlink ref="C23" location="保険申告書!N43" display="　※ 申告書の該当箇所を見る。" xr:uid="{00000000-0004-0000-0200-000004000000}"/>
    <hyperlink ref="C25" location="保険申告書!K42" display="　※ 申告書の該当箇所を見る。" xr:uid="{00000000-0004-0000-0200-000005000000}"/>
    <hyperlink ref="C27" location="保険申告書!O24" display="　※ 申告書の該当箇所を見る。" xr:uid="{00000000-0004-0000-0200-000006000000}"/>
    <hyperlink ref="C29" location="配偶者申告書!O24" display="　※ 申告書の該当箇所を見る。" xr:uid="{00000000-0004-0000-0200-000007000000}"/>
    <hyperlink ref="C34" location="基礎申告書!E22" display="　※ 申告書の該当箇所を見る。" xr:uid="{00000000-0004-0000-0200-000008000000}"/>
    <hyperlink ref="C36" location="住借申告書!E24" display="　※ 申告書の該当箇所を見る。" xr:uid="{00000000-0004-0000-0200-000009000000}"/>
    <hyperlink ref="C10" location="配偶者申告書!K12" display="　※ 申告書の該当箇所を見る。" xr:uid="{00000000-0004-0000-0200-00000A000000}"/>
    <hyperlink ref="C42:D42" location="配偶者申告書!H22" display="　※　計算シート⑰欄と「配偶者の合計所得金額」欄の対応を見る。" xr:uid="{00000000-0004-0000-0200-00000B000000}"/>
    <hyperlink ref="C30" location="'入力のしかた（計算シート②）'!B41" display="　※ エラーメッセージについて。" xr:uid="{00000000-0004-0000-0200-00000C000000}"/>
    <hyperlink ref="C11" location="'入力のしかた（計算シート②）'!B41" display="　※ エラーメッセージについて。" xr:uid="{00000000-0004-0000-0200-00000D000000}"/>
    <hyperlink ref="C6" location="源泉徴収簿!G43" display="　※ 源泉徴収簿の該当箇所を見る。" xr:uid="{00000000-0004-0000-0200-00000E000000}"/>
    <hyperlink ref="C4" location="源泉徴収簿!G34" display="　※ 源泉徴収簿の該当箇所を見る。" xr:uid="{00000000-0004-0000-0200-00000F000000}"/>
    <hyperlink ref="C32" location="特定親族申告書!O31" display="　※ 申告書の該当箇所を見る。" xr:uid="{4064FA9D-3D16-4A30-BDD7-3425044BC49B}"/>
    <hyperlink ref="C19" location="源泉徴収簿!G34" display="　※ 源泉徴収簿の該当箇所を見る。" xr:uid="{297F2108-AADC-4472-BAF9-2CCDDE047162}"/>
    <hyperlink ref="C21" location="保険申告書!O32" display="　※ 申告書の該当箇所を見る。" xr:uid="{00000000-0004-0000-0200-000003000000}"/>
  </hyperlinks>
  <pageMargins left="0.51181102362204722" right="0.11811023622047245" top="0.74803149606299213" bottom="0.74803149606299213" header="0.31496062992125984" footer="0.31496062992125984"/>
  <pageSetup paperSize="9" scale="93" orientation="landscape" r:id="rId1"/>
  <rowBreaks count="2" manualBreakCount="2">
    <brk id="15" max="3" man="1"/>
    <brk id="30"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B1F68-104E-4C4A-995F-2ED6512E1310}">
  <sheetPr codeName="Sheet10">
    <tabColor theme="9" tint="0.59999389629810485"/>
  </sheetPr>
  <dimension ref="B1:E16"/>
  <sheetViews>
    <sheetView showGridLines="0" zoomScaleNormal="100" workbookViewId="0">
      <pane xSplit="1" ySplit="2" topLeftCell="B3" activePane="bottomRight" state="frozen"/>
      <selection activeCell="C3" sqref="C3:D3"/>
      <selection pane="topRight" activeCell="C3" sqref="C3:D3"/>
      <selection pane="bottomLeft" activeCell="C3" sqref="C3:D3"/>
      <selection pane="bottomRight" activeCell="B2" sqref="B2"/>
    </sheetView>
  </sheetViews>
  <sheetFormatPr defaultColWidth="8.77734375" defaultRowHeight="12"/>
  <cols>
    <col min="1" max="1" width="1" style="28" customWidth="1"/>
    <col min="2" max="2" width="36.77734375" style="30" customWidth="1"/>
    <col min="3" max="3" width="32.88671875" style="29" customWidth="1"/>
    <col min="4" max="4" width="57" style="29" customWidth="1"/>
    <col min="5" max="16384" width="8.77734375" style="28"/>
  </cols>
  <sheetData>
    <row r="1" spans="2:5">
      <c r="D1" s="53" t="s">
        <v>270</v>
      </c>
    </row>
    <row r="2" spans="2:5" ht="29.55" customHeight="1">
      <c r="B2" s="66" t="s">
        <v>240</v>
      </c>
      <c r="C2" s="355" t="s">
        <v>77</v>
      </c>
      <c r="D2" s="358"/>
      <c r="E2" s="27"/>
    </row>
    <row r="3" spans="2:5" ht="33.75" customHeight="1">
      <c r="B3" s="338" t="s">
        <v>219</v>
      </c>
      <c r="C3" s="387" t="s">
        <v>222</v>
      </c>
      <c r="D3" s="388"/>
    </row>
    <row r="4" spans="2:5" ht="17.25" customHeight="1">
      <c r="B4" s="339"/>
      <c r="C4" s="67"/>
      <c r="D4" s="65"/>
    </row>
    <row r="5" spans="2:5" ht="33.75" customHeight="1">
      <c r="B5" s="338" t="s">
        <v>212</v>
      </c>
      <c r="C5" s="340" t="s">
        <v>228</v>
      </c>
      <c r="D5" s="362"/>
    </row>
    <row r="6" spans="2:5" ht="17.25" customHeight="1">
      <c r="B6" s="339"/>
      <c r="C6" s="67"/>
      <c r="D6" s="65"/>
    </row>
    <row r="7" spans="2:5" ht="33.75" customHeight="1">
      <c r="B7" s="373" t="s">
        <v>213</v>
      </c>
      <c r="C7" s="376" t="s">
        <v>229</v>
      </c>
      <c r="D7" s="377"/>
    </row>
    <row r="8" spans="2:5" ht="17.25" customHeight="1">
      <c r="B8" s="375"/>
      <c r="C8" s="67"/>
      <c r="D8" s="65"/>
    </row>
    <row r="9" spans="2:5" ht="33.75" customHeight="1">
      <c r="B9" s="373" t="s">
        <v>214</v>
      </c>
      <c r="C9" s="340" t="s">
        <v>220</v>
      </c>
      <c r="D9" s="362"/>
    </row>
    <row r="10" spans="2:5" ht="17.25" customHeight="1">
      <c r="B10" s="375"/>
      <c r="C10" s="67" t="s">
        <v>225</v>
      </c>
      <c r="D10" s="65"/>
    </row>
    <row r="11" spans="2:5" ht="33.75" customHeight="1">
      <c r="B11" s="373" t="s">
        <v>215</v>
      </c>
      <c r="C11" s="340" t="s">
        <v>223</v>
      </c>
      <c r="D11" s="362"/>
    </row>
    <row r="12" spans="2:5" ht="17.25" customHeight="1">
      <c r="B12" s="374"/>
      <c r="C12" s="67" t="s">
        <v>232</v>
      </c>
      <c r="D12" s="65"/>
    </row>
    <row r="13" spans="2:5" ht="33.75" customHeight="1">
      <c r="B13" s="373" t="s">
        <v>216</v>
      </c>
      <c r="C13" s="340" t="s">
        <v>224</v>
      </c>
      <c r="D13" s="362"/>
    </row>
    <row r="14" spans="2:5" ht="17.25" customHeight="1">
      <c r="B14" s="374"/>
      <c r="C14" s="67"/>
      <c r="D14" s="65"/>
    </row>
    <row r="15" spans="2:5" ht="70.05" customHeight="1">
      <c r="B15" s="338" t="s">
        <v>214</v>
      </c>
      <c r="C15" s="340" t="s">
        <v>221</v>
      </c>
      <c r="D15" s="362"/>
    </row>
    <row r="16" spans="2:5" ht="17.25" customHeight="1">
      <c r="B16" s="339"/>
      <c r="C16" s="346" t="s">
        <v>231</v>
      </c>
      <c r="D16" s="389"/>
    </row>
  </sheetData>
  <sheetProtection algorithmName="SHA-512" hashValue="25zUbn/hLzX9B6hBx0TGQAktjNHjOk5lu/VF2c68Qai0tA3oyH5RiMt0QAyhWDp7OZS+PT+7yQreHamQ9dOSAw==" saltValue="SzI+pUR2gru4U+6rFYP/iA==" spinCount="100000" sheet="1" objects="1" scenarios="1"/>
  <mergeCells count="16">
    <mergeCell ref="B15:B16"/>
    <mergeCell ref="B7:B8"/>
    <mergeCell ref="C7:D7"/>
    <mergeCell ref="B9:B10"/>
    <mergeCell ref="C9:D9"/>
    <mergeCell ref="B11:B12"/>
    <mergeCell ref="C11:D11"/>
    <mergeCell ref="B13:B14"/>
    <mergeCell ref="C13:D13"/>
    <mergeCell ref="C15:D15"/>
    <mergeCell ref="C16:D16"/>
    <mergeCell ref="C2:D2"/>
    <mergeCell ref="B3:B4"/>
    <mergeCell ref="C3:D3"/>
    <mergeCell ref="B5:B6"/>
    <mergeCell ref="C5:D5"/>
  </mergeCells>
  <phoneticPr fontId="2"/>
  <hyperlinks>
    <hyperlink ref="C10" location="'入力のしかた（集計シート）'!B15" display="　※「扶養親族等の数」とは？" xr:uid="{9DAB0C67-7C1D-4D35-8A53-8109BE695CE3}"/>
    <hyperlink ref="C16" r:id="rId1" display="※　源泉徴収税額表を見る。" xr:uid="{C4CE4C0E-FD0C-49B1-9F5E-84F1CD78FF9F}"/>
    <hyperlink ref="C16:D16" r:id="rId2" display="　※「扶養親族等の数」の説明（源泉徴収税額表）を見る。" xr:uid="{CE9624D5-F23E-4E48-A867-1C911BF39AEB}"/>
    <hyperlink ref="C12" r:id="rId3" xr:uid="{AFB1200C-0867-4F82-8180-B190B2E5A48C}"/>
  </hyperlinks>
  <pageMargins left="0.51181102362204722" right="0.11811023622047245" top="0.74803149606299213" bottom="0.74803149606299213" header="0.31496062992125984" footer="0.31496062992125984"/>
  <pageSetup paperSize="9" scale="93" orientation="landscape"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4" tint="0.59999389629810485"/>
  </sheetPr>
  <dimension ref="A1"/>
  <sheetViews>
    <sheetView showGridLines="0" zoomScale="85" zoomScaleNormal="85" workbookViewId="0">
      <selection activeCell="M34" sqref="M34"/>
    </sheetView>
  </sheetViews>
  <sheetFormatPr defaultRowHeight="13.2"/>
  <sheetData/>
  <sheetProtection algorithmName="SHA-512" hashValue="AwFlPyZdd80tBr3ieh6z7Mn70RYQNroEunT04KpAaglcfd6Uj3igO8OTU3DjpUJAYtAHaS5LGZqMA5voIw1S6g==" saltValue="aD9caA/qqdNboynPt0FnGg=="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5" tint="0.59999389629810485"/>
  </sheetPr>
  <dimension ref="A1"/>
  <sheetViews>
    <sheetView showGridLines="0" zoomScale="85" zoomScaleNormal="85" workbookViewId="0">
      <selection activeCell="E26" sqref="E26"/>
    </sheetView>
  </sheetViews>
  <sheetFormatPr defaultColWidth="8.77734375" defaultRowHeight="13.2"/>
  <sheetData/>
  <sheetProtection algorithmName="SHA-512" hashValue="Vgvjnw4mV7FHZ7XnvIn9/aR/TwWppycooUIMyIlcmTidEjhcjYm/Du1KNDkBv0qvOjjXDEu2bL7Ya0Ds9seFmg==" saltValue="9yItlhmrkRSrewnOaZa2mA=="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48C42-7885-43F1-8AD8-5BFC54887FE8}">
  <sheetPr codeName="Sheet12">
    <tabColor theme="5" tint="0.59999389629810485"/>
  </sheetPr>
  <dimension ref="A1"/>
  <sheetViews>
    <sheetView showGridLines="0" zoomScale="85" zoomScaleNormal="85" workbookViewId="0">
      <selection activeCell="H35" sqref="H35"/>
    </sheetView>
  </sheetViews>
  <sheetFormatPr defaultColWidth="8.77734375" defaultRowHeight="13.2"/>
  <sheetData/>
  <sheetProtection algorithmName="SHA-512" hashValue="3oWKPLKJN6Qn9OQsB7PqLPNIN2Z/xrKoTIYWUkzTT/vnPSHLcnKstQIM9JRs6XdNw+d1kjuHNPlipe6LQeL7MA==" saltValue="MvHc4LlXVeKEi8DDLh0TMg=="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33E03-9F48-4898-8786-2A4B179D7256}">
  <sheetPr codeName="Sheet14">
    <tabColor theme="5" tint="0.59999389629810485"/>
  </sheetPr>
  <dimension ref="A1"/>
  <sheetViews>
    <sheetView showGridLines="0" zoomScale="85" zoomScaleNormal="85" workbookViewId="0">
      <selection activeCell="T23" sqref="T23"/>
    </sheetView>
  </sheetViews>
  <sheetFormatPr defaultColWidth="8.77734375" defaultRowHeight="13.2"/>
  <sheetData/>
  <sheetProtection algorithmName="SHA-512" hashValue="Bn2fOmsP4sgIHa2qQc8B/AYJ/jhhvEkCu9nkLUgykawVJ6uEC1u9O/BEjd5jD7vE9c6d7BVjvxHL/x9ziKicUw==" saltValue="9T7TCuyvv9dQkfTUjOAlsw=="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49200-2EF6-43E8-A240-B7CCA24859C9}">
  <sheetPr codeName="Sheet13">
    <tabColor theme="5" tint="0.59999389629810485"/>
  </sheetPr>
  <dimension ref="A1"/>
  <sheetViews>
    <sheetView showGridLines="0" zoomScale="85" zoomScaleNormal="85" workbookViewId="0">
      <selection activeCell="H40" sqref="H40"/>
    </sheetView>
  </sheetViews>
  <sheetFormatPr defaultColWidth="8.77734375" defaultRowHeight="13.2"/>
  <sheetData/>
  <sheetProtection algorithmName="SHA-512" hashValue="wJWwdhp9jodkvD8fulhieKFH0NzGapPx5YwPaMFQdH2XkeS2oOjw3NOPJzT3k3dmdOIGvLEaIqpzzKU1FFAYBQ==" saltValue="nJV7jq8dBrQ6RvRKcre4jA=="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2" tint="-0.249977111117893"/>
  </sheetPr>
  <dimension ref="A1"/>
  <sheetViews>
    <sheetView showGridLines="0" zoomScale="85" zoomScaleNormal="85" workbookViewId="0">
      <selection activeCell="R33" sqref="R33"/>
    </sheetView>
  </sheetViews>
  <sheetFormatPr defaultColWidth="8.77734375" defaultRowHeight="13.2"/>
  <sheetData/>
  <sheetProtection algorithmName="SHA-512" hashValue="FhJWH7HnT2nONNmgZgYbXSSfcu0v51TtEodvdGYBLqY2895BZhb7/NIYv7xUvmme9rHyB4hjHgvdoxKPGGCQiQ==" saltValue="FB9kVSrFuQBIHay3tMiJrQ=="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7" tint="0.59999389629810485"/>
  </sheetPr>
  <dimension ref="A56"/>
  <sheetViews>
    <sheetView showGridLines="0" zoomScale="85" zoomScaleNormal="85" zoomScaleSheetLayoutView="110" workbookViewId="0">
      <selection activeCell="L22" sqref="L22"/>
    </sheetView>
  </sheetViews>
  <sheetFormatPr defaultRowHeight="13.2"/>
  <cols>
    <col min="1" max="1" width="8.77734375" customWidth="1"/>
  </cols>
  <sheetData>
    <row r="56" ht="19.5" customHeight="1"/>
  </sheetData>
  <sheetProtection algorithmName="SHA-512" hashValue="6cH0LUQ7NE4AMjT39n0ZKCWDSTViNDg9d1RxsawX4PAmhIWwE7EZA4E8+Tmsv3KsSR2N8HQDU8Nuq76+qStGCA==" saltValue="/v5oI6ZJf+4M8FQ9Tacudw==" spinCount="100000" sheet="1" objects="1" scenarios="1"/>
  <phoneticPr fontId="2"/>
  <pageMargins left="0.31496062992125984" right="0.31496062992125984" top="0.55118110236220474" bottom="0.55118110236220474" header="0.31496062992125984"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92D050"/>
    <pageSetUpPr fitToPage="1"/>
  </sheetPr>
  <dimension ref="A1"/>
  <sheetViews>
    <sheetView showGridLines="0" topLeftCell="B1" zoomScale="85" zoomScaleNormal="85" workbookViewId="0">
      <selection activeCell="T20" sqref="T20"/>
    </sheetView>
  </sheetViews>
  <sheetFormatPr defaultColWidth="8.77734375" defaultRowHeight="13.2"/>
  <cols>
    <col min="1" max="1" width="4" hidden="1" customWidth="1"/>
    <col min="2" max="2" width="2.44140625" customWidth="1"/>
    <col min="18" max="18" width="16.88671875" customWidth="1"/>
  </cols>
  <sheetData/>
  <sheetProtection algorithmName="SHA-512" hashValue="gSanNjnMxDY4/ntfMHVJeqxTcqfw2RTd6ckqQ7+IJaUM+JtnmpwG4Br2lK5HeDt4IB/dgzXXeonDusY8R873Qw==" saltValue="gHeJrHnQZ9k958n3veGZ2Q==" spinCount="100000" sheet="1" objects="1" scenarios="1"/>
  <phoneticPr fontId="2"/>
  <printOptions horizontalCentered="1"/>
  <pageMargins left="0.11811023622047245" right="0.11811023622047245" top="0.35433070866141736" bottom="0.35433070866141736" header="0.31496062992125984" footer="0.31496062992125984"/>
  <pageSetup paperSize="9" scale="96"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50B1A-4B71-4080-A4BE-80489106C35F}">
  <sheetPr>
    <tabColor rgb="FFFFCCFF"/>
    <pageSetUpPr fitToPage="1"/>
  </sheetPr>
  <dimension ref="A2:B20"/>
  <sheetViews>
    <sheetView workbookViewId="0">
      <selection activeCell="A2" sqref="A2:B3"/>
    </sheetView>
  </sheetViews>
  <sheetFormatPr defaultRowHeight="13.2"/>
  <cols>
    <col min="1" max="1" width="2.44140625" bestFit="1" customWidth="1"/>
    <col min="2" max="2" width="150.109375" customWidth="1"/>
  </cols>
  <sheetData>
    <row r="2" spans="1:2" ht="15" customHeight="1">
      <c r="A2" s="390" t="s">
        <v>195</v>
      </c>
      <c r="B2" s="390"/>
    </row>
    <row r="3" spans="1:2" ht="15" customHeight="1">
      <c r="A3" s="390"/>
      <c r="B3" s="390"/>
    </row>
    <row r="4" spans="1:2" s="85" customFormat="1" ht="20.100000000000001" customHeight="1">
      <c r="A4" s="88" t="s">
        <v>194</v>
      </c>
      <c r="B4" s="88" t="s">
        <v>248</v>
      </c>
    </row>
    <row r="5" spans="1:2" s="84" customFormat="1" ht="20.100000000000001" customHeight="1">
      <c r="A5" s="130">
        <v>1</v>
      </c>
      <c r="B5" s="86" t="s">
        <v>242</v>
      </c>
    </row>
    <row r="6" spans="1:2" s="84" customFormat="1" ht="20.100000000000001" customHeight="1">
      <c r="A6" s="130">
        <v>2</v>
      </c>
      <c r="B6" s="86" t="s">
        <v>243</v>
      </c>
    </row>
    <row r="7" spans="1:2" s="84" customFormat="1" ht="20.100000000000001" customHeight="1">
      <c r="A7" s="130">
        <v>3</v>
      </c>
      <c r="B7" s="86" t="s">
        <v>245</v>
      </c>
    </row>
    <row r="8" spans="1:2" s="84" customFormat="1" ht="20.100000000000001" customHeight="1">
      <c r="A8" s="91">
        <v>4</v>
      </c>
      <c r="B8" s="86" t="s">
        <v>244</v>
      </c>
    </row>
    <row r="9" spans="1:2" s="84" customFormat="1" ht="20.100000000000001" customHeight="1">
      <c r="A9" s="91">
        <v>5</v>
      </c>
      <c r="B9" s="86" t="s">
        <v>249</v>
      </c>
    </row>
    <row r="10" spans="1:2" s="84" customFormat="1" ht="20.100000000000001" customHeight="1">
      <c r="A10" s="84" t="s">
        <v>193</v>
      </c>
      <c r="B10" s="90"/>
    </row>
    <row r="11" spans="1:2" s="84" customFormat="1" ht="20.100000000000001" customHeight="1">
      <c r="A11" s="91">
        <v>1</v>
      </c>
      <c r="B11" s="86" t="s">
        <v>247</v>
      </c>
    </row>
    <row r="12" spans="1:2" ht="20.100000000000001" customHeight="1">
      <c r="A12" s="91">
        <v>2</v>
      </c>
      <c r="B12" s="86" t="s">
        <v>190</v>
      </c>
    </row>
    <row r="13" spans="1:2" ht="20.100000000000001" customHeight="1">
      <c r="A13" s="91">
        <v>3</v>
      </c>
      <c r="B13" s="87" t="s">
        <v>191</v>
      </c>
    </row>
    <row r="14" spans="1:2" ht="20.100000000000001" customHeight="1">
      <c r="A14" s="91">
        <v>4</v>
      </c>
      <c r="B14" s="87" t="s">
        <v>192</v>
      </c>
    </row>
    <row r="15" spans="1:2" ht="20.100000000000001" customHeight="1">
      <c r="A15" s="91">
        <v>5</v>
      </c>
      <c r="B15" s="134" t="s">
        <v>246</v>
      </c>
    </row>
    <row r="16" spans="1:2" ht="20.100000000000001" customHeight="1">
      <c r="B16" s="83"/>
    </row>
    <row r="17" spans="2:2" ht="20.100000000000001" customHeight="1">
      <c r="B17" s="83"/>
    </row>
    <row r="18" spans="2:2" ht="20.100000000000001" customHeight="1"/>
    <row r="19" spans="2:2" ht="20.100000000000001" customHeight="1"/>
    <row r="20" spans="2:2" ht="20.100000000000001" customHeight="1"/>
  </sheetData>
  <sheetProtection algorithmName="SHA-512" hashValue="DsKeRTDcy3RguYj0wht7rgqrj2lE7Vnfn7OzWOXm+cnDi3BRF9VE4a59pctzY2N1KpjfkIahXTykP+3G3HCEvw==" saltValue="w6/tFzrGA5yZZsV/eShAeQ==" spinCount="100000" sheet="1" objects="1" scenarios="1"/>
  <mergeCells count="1">
    <mergeCell ref="A2:B3"/>
  </mergeCells>
  <phoneticPr fontId="2"/>
  <hyperlinks>
    <hyperlink ref="B5" r:id="rId1" xr:uid="{55BA7558-DA25-44BB-A262-2D4B5739D0F0}"/>
    <hyperlink ref="B6" r:id="rId2" xr:uid="{59781733-BC31-40BD-B1FA-FB150FB18A67}"/>
    <hyperlink ref="B7" r:id="rId3" xr:uid="{C7170FAA-E039-475D-BFD5-4A13C2415736}"/>
    <hyperlink ref="B8" r:id="rId4" xr:uid="{A2651873-63B5-4B3D-8A20-35065695F9B4}"/>
    <hyperlink ref="B14" r:id="rId5" xr:uid="{5676017B-B886-435F-9D2C-3A7E9E00BED9}"/>
    <hyperlink ref="B13" r:id="rId6" xr:uid="{9F1FDCCD-AC99-413E-89A0-65AC187B9736}"/>
    <hyperlink ref="B12" r:id="rId7" xr:uid="{FD4BB21D-1DB4-498E-953B-C91A507C19DE}"/>
    <hyperlink ref="B11" r:id="rId8" xr:uid="{0E70B522-A612-4CC5-84A5-F71E89C14E65}"/>
    <hyperlink ref="B9" r:id="rId9" location="a02" xr:uid="{4CA576A2-E947-4C27-BB4B-2035EFEFB174}"/>
    <hyperlink ref="B15" r:id="rId10" xr:uid="{33FC903B-3933-4C10-B822-758DC10104EA}"/>
  </hyperlinks>
  <pageMargins left="0.7" right="0.7" top="0.75" bottom="0.75" header="0.3" footer="0.3"/>
  <pageSetup paperSize="9" scale="98" orientation="landscape" r:id="rId1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a0bba23-4f0c-4b08-90ba-63f7d732d48f">
      <Terms xmlns="http://schemas.microsoft.com/office/infopath/2007/PartnerControls"/>
    </lcf76f155ced4ddcb4097134ff3c332f>
    <TaxCatchAll xmlns="01e7a88d-0d88-4f36-9fd4-3de2ae01b5e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FAE8E090E1E7845B9DFEFCDB809BB1D" ma:contentTypeVersion="16" ma:contentTypeDescription="新しいドキュメントを作成します。" ma:contentTypeScope="" ma:versionID="c5fe1e71f69f34172e41fa30b006d760">
  <xsd:schema xmlns:xsd="http://www.w3.org/2001/XMLSchema" xmlns:xs="http://www.w3.org/2001/XMLSchema" xmlns:p="http://schemas.microsoft.com/office/2006/metadata/properties" xmlns:ns2="ba0bba23-4f0c-4b08-90ba-63f7d732d48f" xmlns:ns3="01e7a88d-0d88-4f36-9fd4-3de2ae01b5e0" targetNamespace="http://schemas.microsoft.com/office/2006/metadata/properties" ma:root="true" ma:fieldsID="8e9a9752879cf9b9a47eef2ad47783c6" ns2:_="" ns3:_="">
    <xsd:import namespace="ba0bba23-4f0c-4b08-90ba-63f7d732d48f"/>
    <xsd:import namespace="01e7a88d-0d88-4f36-9fd4-3de2ae01b5e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3:TaxCatchAll" minOccurs="0"/>
                <xsd:element ref="ns2:MediaServiceOCR"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0bba23-4f0c-4b08-90ba-63f7d732d4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1e7a88d-0d88-4f36-9fd4-3de2ae01b5e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84cc8ea4-72d5-4476-8d8e-a88e29827489}" ma:internalName="TaxCatchAll" ma:showField="CatchAllData" ma:web="01e7a88d-0d88-4f36-9fd4-3de2ae01b5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C36F68-EB63-4C15-9597-A48BB1E11299}">
  <ds:schemaRefs>
    <ds:schemaRef ds:uri="http://schemas.microsoft.com/office/2006/metadata/properties"/>
    <ds:schemaRef ds:uri="http://schemas.microsoft.com/office/infopath/2007/PartnerControls"/>
    <ds:schemaRef ds:uri="ba0bba23-4f0c-4b08-90ba-63f7d732d48f"/>
    <ds:schemaRef ds:uri="01e7a88d-0d88-4f36-9fd4-3de2ae01b5e0"/>
  </ds:schemaRefs>
</ds:datastoreItem>
</file>

<file path=customXml/itemProps2.xml><?xml version="1.0" encoding="utf-8"?>
<ds:datastoreItem xmlns:ds="http://schemas.openxmlformats.org/officeDocument/2006/customXml" ds:itemID="{6D74EE48-5C40-46F7-BA58-5547B8CD11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0bba23-4f0c-4b08-90ba-63f7d732d48f"/>
    <ds:schemaRef ds:uri="01e7a88d-0d88-4f36-9fd4-3de2ae01b5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98DF9CC-0579-4F14-942C-A0EF8A959D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32</vt:i4>
      </vt:variant>
    </vt:vector>
  </HeadingPairs>
  <TitlesOfParts>
    <vt:vector size="46" baseType="lpstr">
      <vt:lpstr>計算シート</vt:lpstr>
      <vt:lpstr>集計シート</vt:lpstr>
      <vt:lpstr>入力のしかた（計算シート①）</vt:lpstr>
      <vt:lpstr>入力のしかた（計算シート②）</vt:lpstr>
      <vt:lpstr>入力のしかた（集計シート）</vt:lpstr>
      <vt:lpstr>扶養申告書</vt:lpstr>
      <vt:lpstr>基礎申告書</vt:lpstr>
      <vt:lpstr>配偶者申告書</vt:lpstr>
      <vt:lpstr>特定親族申告書</vt:lpstr>
      <vt:lpstr>所得金額調整申告書</vt:lpstr>
      <vt:lpstr>保険申告書</vt:lpstr>
      <vt:lpstr>住借申告書</vt:lpstr>
      <vt:lpstr>源泉徴収簿</vt:lpstr>
      <vt:lpstr>各種申告書・参考情報</vt:lpstr>
      <vt:lpstr>各種申告書・参考情報!Print_Area</vt:lpstr>
      <vt:lpstr>基礎申告書!Print_Area</vt:lpstr>
      <vt:lpstr>計算シート!Print_Area</vt:lpstr>
      <vt:lpstr>源泉徴収簿!Print_Area</vt:lpstr>
      <vt:lpstr>集計シート!Print_Area</vt:lpstr>
      <vt:lpstr>住借申告書!Print_Area</vt:lpstr>
      <vt:lpstr>所得金額調整申告書!Print_Area</vt:lpstr>
      <vt:lpstr>特定親族申告書!Print_Area</vt:lpstr>
      <vt:lpstr>'入力のしかた（計算シート①）'!Print_Area</vt:lpstr>
      <vt:lpstr>'入力のしかた（計算シート②）'!Print_Area</vt:lpstr>
      <vt:lpstr>'入力のしかた（集計シート）'!Print_Area</vt:lpstr>
      <vt:lpstr>配偶者申告書!Print_Area</vt:lpstr>
      <vt:lpstr>扶養申告書!Print_Area</vt:lpstr>
      <vt:lpstr>保険申告書!Print_Area</vt:lpstr>
      <vt:lpstr>'入力のしかた（計算シート①）'!Print_Titles</vt:lpstr>
      <vt:lpstr>'入力のしかた（計算シート②）'!Print_Titles</vt:lpstr>
      <vt:lpstr>'入力のしかた（集計シート）'!Print_Titles</vt:lpstr>
      <vt:lpstr>集計シート!区分</vt:lpstr>
      <vt:lpstr>区分</vt:lpstr>
      <vt:lpstr>区分0</vt:lpstr>
      <vt:lpstr>区分１</vt:lpstr>
      <vt:lpstr>区分１０</vt:lpstr>
      <vt:lpstr>区分２</vt:lpstr>
      <vt:lpstr>区分３</vt:lpstr>
      <vt:lpstr>区分４</vt:lpstr>
      <vt:lpstr>区分５</vt:lpstr>
      <vt:lpstr>区分６</vt:lpstr>
      <vt:lpstr>区分７</vt:lpstr>
      <vt:lpstr>区分８</vt:lpstr>
      <vt:lpstr>区分９</vt:lpstr>
      <vt:lpstr>集計シート!入力順</vt:lpstr>
      <vt:lpstr>入力順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2025-09-17T07:04:26Z</dcterms:created>
  <dcterms:modified xsi:type="dcterms:W3CDTF">2025-10-20T05:38:27Z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0x010100BFAE8E090E1E7845B9DFEFCDB809BB1D</vt:lpwstr>
  </property>
</Properties>
</file>